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eric.S3VENTURES\Box\S3VC Root\1. Sourcing\Marketing\Website\S3 Resources\Sales Forecast Workbook\"/>
    </mc:Choice>
  </mc:AlternateContent>
  <xr:revisionPtr revIDLastSave="0" documentId="13_ncr:1_{44509CE1-C9E0-4525-8475-322B262B49C9}" xr6:coauthVersionLast="47" xr6:coauthVersionMax="47" xr10:uidLastSave="{00000000-0000-0000-0000-000000000000}"/>
  <bookViews>
    <workbookView xWindow="-110" yWindow="-110" windowWidth="25820" windowHeight="13900" firstSheet="1" activeTab="1" xr2:uid="{4FEFA6E6-4112-46A3-ACE4-CC71732852AA}"/>
  </bookViews>
  <sheets>
    <sheet name="PB_CACHE" sheetId="5" state="veryHidden" r:id="rId1"/>
    <sheet name="Cover" sheetId="2" r:id="rId2"/>
    <sheet name="Q1-2022 Sales Forecast" sheetId="1" r:id="rId3"/>
    <sheet name="Q2-2022 Sales Forecast" sheetId="4" r:id="rId4"/>
  </sheets>
  <definedNames>
    <definedName name="_xlnm.Print_Area" localSheetId="1">Cover!#REF!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2" i="4" l="1"/>
  <c r="I42" i="4"/>
  <c r="J41" i="4"/>
  <c r="J43" i="4" s="1"/>
  <c r="J44" i="4" s="1"/>
  <c r="O40" i="4"/>
  <c r="K40" i="4"/>
  <c r="O39" i="4"/>
  <c r="K39" i="4"/>
  <c r="K38" i="4"/>
  <c r="K42" i="4" s="1"/>
  <c r="O37" i="4"/>
  <c r="K41" i="4" s="1"/>
  <c r="K37" i="4"/>
  <c r="K36" i="4"/>
  <c r="J29" i="4"/>
  <c r="I29" i="4"/>
  <c r="Q28" i="4"/>
  <c r="P28" i="4"/>
  <c r="O28" i="4"/>
  <c r="K28" i="4"/>
  <c r="R28" i="4" s="1"/>
  <c r="R27" i="4"/>
  <c r="Q27" i="4"/>
  <c r="P27" i="4"/>
  <c r="O27" i="4"/>
  <c r="K27" i="4"/>
  <c r="Q26" i="4"/>
  <c r="P26" i="4"/>
  <c r="O26" i="4"/>
  <c r="K26" i="4"/>
  <c r="R26" i="4" s="1"/>
  <c r="R25" i="4"/>
  <c r="P25" i="4"/>
  <c r="O25" i="4"/>
  <c r="K25" i="4"/>
  <c r="Q25" i="4" s="1"/>
  <c r="R24" i="4"/>
  <c r="Q24" i="4"/>
  <c r="P24" i="4"/>
  <c r="O24" i="4"/>
  <c r="K24" i="4"/>
  <c r="R23" i="4"/>
  <c r="P23" i="4"/>
  <c r="O23" i="4"/>
  <c r="K23" i="4"/>
  <c r="Q23" i="4" s="1"/>
  <c r="R22" i="4"/>
  <c r="Q22" i="4"/>
  <c r="P22" i="4"/>
  <c r="O22" i="4"/>
  <c r="K22" i="4"/>
  <c r="R21" i="4"/>
  <c r="Q21" i="4"/>
  <c r="P21" i="4"/>
  <c r="O21" i="4"/>
  <c r="K21" i="4"/>
  <c r="R20" i="4"/>
  <c r="P20" i="4"/>
  <c r="O20" i="4"/>
  <c r="K20" i="4"/>
  <c r="Q20" i="4" s="1"/>
  <c r="R19" i="4"/>
  <c r="Q19" i="4"/>
  <c r="P19" i="4"/>
  <c r="O19" i="4"/>
  <c r="K19" i="4"/>
  <c r="R18" i="4"/>
  <c r="Q18" i="4"/>
  <c r="P18" i="4"/>
  <c r="O18" i="4"/>
  <c r="K18" i="4"/>
  <c r="R17" i="4"/>
  <c r="Q17" i="4"/>
  <c r="O17" i="4"/>
  <c r="K17" i="4"/>
  <c r="P17" i="4" s="1"/>
  <c r="R16" i="4"/>
  <c r="Q16" i="4"/>
  <c r="P16" i="4"/>
  <c r="O16" i="4"/>
  <c r="K16" i="4"/>
  <c r="R15" i="4"/>
  <c r="Q15" i="4"/>
  <c r="P15" i="4"/>
  <c r="O15" i="4"/>
  <c r="K15" i="4"/>
  <c r="K29" i="4" s="1"/>
  <c r="R14" i="4"/>
  <c r="R29" i="4" s="1"/>
  <c r="Q14" i="4"/>
  <c r="Q29" i="4" s="1"/>
  <c r="P14" i="4"/>
  <c r="K14" i="4"/>
  <c r="O14" i="4" s="1"/>
  <c r="O29" i="4" s="1"/>
  <c r="O31" i="4" s="1"/>
  <c r="K42" i="1"/>
  <c r="K41" i="1"/>
  <c r="K43" i="1" s="1"/>
  <c r="K44" i="1" s="1"/>
  <c r="I41" i="1"/>
  <c r="O40" i="1"/>
  <c r="K40" i="1"/>
  <c r="O39" i="1"/>
  <c r="K39" i="1"/>
  <c r="K38" i="1"/>
  <c r="O37" i="1"/>
  <c r="J41" i="1" s="1"/>
  <c r="K37" i="1"/>
  <c r="K36" i="1"/>
  <c r="J29" i="1"/>
  <c r="I29" i="1"/>
  <c r="Q28" i="1"/>
  <c r="P28" i="1"/>
  <c r="O28" i="1"/>
  <c r="K28" i="1"/>
  <c r="R28" i="1" s="1"/>
  <c r="R27" i="1"/>
  <c r="Q27" i="1"/>
  <c r="P27" i="1"/>
  <c r="O27" i="1"/>
  <c r="K27" i="1"/>
  <c r="Q26" i="1"/>
  <c r="P26" i="1"/>
  <c r="O26" i="1"/>
  <c r="K26" i="1"/>
  <c r="R26" i="1" s="1"/>
  <c r="R25" i="1"/>
  <c r="P25" i="1"/>
  <c r="O25" i="1"/>
  <c r="K25" i="1"/>
  <c r="Q25" i="1" s="1"/>
  <c r="R24" i="1"/>
  <c r="Q24" i="1"/>
  <c r="P24" i="1"/>
  <c r="O24" i="1"/>
  <c r="K24" i="1"/>
  <c r="R23" i="1"/>
  <c r="P23" i="1"/>
  <c r="O23" i="1"/>
  <c r="K23" i="1"/>
  <c r="Q23" i="1" s="1"/>
  <c r="R22" i="1"/>
  <c r="Q22" i="1"/>
  <c r="P22" i="1"/>
  <c r="O22" i="1"/>
  <c r="K22" i="1"/>
  <c r="R21" i="1"/>
  <c r="P21" i="1"/>
  <c r="O21" i="1"/>
  <c r="K21" i="1"/>
  <c r="Q21" i="1" s="1"/>
  <c r="R20" i="1"/>
  <c r="P20" i="1"/>
  <c r="O20" i="1"/>
  <c r="K20" i="1"/>
  <c r="Q20" i="1" s="1"/>
  <c r="R19" i="1"/>
  <c r="Q19" i="1"/>
  <c r="P19" i="1"/>
  <c r="O19" i="1"/>
  <c r="K19" i="1"/>
  <c r="R18" i="1"/>
  <c r="Q18" i="1"/>
  <c r="P18" i="1"/>
  <c r="O18" i="1"/>
  <c r="K18" i="1"/>
  <c r="R17" i="1"/>
  <c r="Q17" i="1"/>
  <c r="O17" i="1"/>
  <c r="K17" i="1"/>
  <c r="P17" i="1" s="1"/>
  <c r="R16" i="1"/>
  <c r="Q16" i="1"/>
  <c r="P16" i="1"/>
  <c r="O16" i="1"/>
  <c r="K16" i="1"/>
  <c r="R15" i="1"/>
  <c r="Q15" i="1"/>
  <c r="P15" i="1"/>
  <c r="K15" i="1"/>
  <c r="O15" i="1" s="1"/>
  <c r="R14" i="1"/>
  <c r="Q14" i="1"/>
  <c r="P14" i="1"/>
  <c r="K14" i="1"/>
  <c r="O14" i="1" s="1"/>
  <c r="O29" i="1" s="1"/>
  <c r="O31" i="1" s="1"/>
  <c r="P29" i="1" l="1"/>
  <c r="Q29" i="1"/>
  <c r="R29" i="1"/>
  <c r="P29" i="4"/>
  <c r="P31" i="4" s="1"/>
  <c r="P31" i="1"/>
  <c r="O32" i="1"/>
  <c r="O32" i="4"/>
  <c r="K43" i="4"/>
  <c r="K44" i="4" s="1"/>
  <c r="I42" i="1"/>
  <c r="I43" i="1" s="1"/>
  <c r="I44" i="1" s="1"/>
  <c r="K29" i="1"/>
  <c r="J42" i="1"/>
  <c r="J43" i="1" s="1"/>
  <c r="J44" i="1" s="1"/>
  <c r="I41" i="4"/>
  <c r="I43" i="4" s="1"/>
  <c r="I44" i="4" s="1"/>
  <c r="Q31" i="4" l="1"/>
  <c r="P32" i="4"/>
  <c r="Q31" i="1"/>
  <c r="P32" i="1"/>
  <c r="Q32" i="1" l="1"/>
  <c r="R31" i="1"/>
  <c r="R31" i="4"/>
  <c r="Q32" i="4"/>
  <c r="R32" i="1" l="1"/>
  <c r="N30" i="1"/>
  <c r="R32" i="4"/>
  <c r="N30" i="4"/>
</calcChain>
</file>

<file path=xl/sharedStrings.xml><?xml version="1.0" encoding="utf-8"?>
<sst xmlns="http://schemas.openxmlformats.org/spreadsheetml/2006/main" count="580" uniqueCount="103">
  <si>
    <t>H4sIAAAAAAAEAM2QvU7DMBSF0wZEEDyEdyIr6Q+lQxYCAokORalYqqo41hWx6tjBP0jpY/SFwY5SGFgYuYPvtaXz3eMTDIIg+HTlu6/LoTuel8zQ6lbKHVq1DWi0YKUiqo3RCyjNpMhGySjFY5zgJEa55cYqyARYowiP0dKWnNEnaFdyByITlvNTzy++sdsOu+2xuADFCGd7UnLICa3g98vVSjYL+ADe3e4YNc6G04aOe9a7inJZN0SBih6Jrgq2hyAMosOgaLWBGueSc+h0Gj+AcBvosd+/W7fNtEfAa7pe96rCKCbeYlRrKhVn5U8GE//9vwRQzmZkSqfX6Xw8geRmvtlEwz7u87AfTvzwH616cxdfOQMyjycCAAA=</t>
  </si>
  <si>
    <t xml:space="preserve"> </t>
  </si>
  <si>
    <t>SALES FORECAST WORKBOOK</t>
  </si>
  <si>
    <t>v2022-05</t>
  </si>
  <si>
    <t>OVERVIEW</t>
  </si>
  <si>
    <t xml:space="preserve">The quarterly sales forecast is one of the most important topics in every board meeting.   Unfortunately, CEOs, CFOs, and sales leaders often struggle to present this data in an effective manner. 
</t>
  </si>
  <si>
    <t xml:space="preserve">This template is designed for early-stage SaaS companies to clearly and consistently communicate to their board: 
</t>
  </si>
  <si>
    <t xml:space="preserve">• opportunities that have closed
</t>
  </si>
  <si>
    <t>• opportunities that were pushed/lost and why</t>
  </si>
  <si>
    <t>• range of end-of-quarter scenarios -- based on forecast categories and relative to a financial plan</t>
  </si>
  <si>
    <t>INSTRUCTIONS</t>
  </si>
  <si>
    <t>1. Copy a new tab for each sales quarter.</t>
  </si>
  <si>
    <t>2. For each board meeting, update with data for previous and current quarter.  For companies with long sales cycles, consider including next quarter as well.</t>
  </si>
  <si>
    <t>3. Pro Tip: To save time each meeting, use your CRM software to create a downloadable report with the same fields in order.  Then copy and paste the data into this template.</t>
  </si>
  <si>
    <t>S3 Ventures is the largest venture capital firm focused on Texas. Backed by a philanthropic, multi-billion dollar family for over fifteen years, we empower great entrepreneurs with the commitment to patient capital and true resources required to grow extraordinary, high-impact companies in Business Technology, Consumer Digital Experiences, and Healthcare Technology.</t>
  </si>
  <si>
    <t>&gt;&gt; About S3 Ventures</t>
  </si>
  <si>
    <t>&gt;&gt; Download other helpful resources for entrepreneurs</t>
  </si>
  <si>
    <t xml:space="preserve">&gt;&gt; Subscribe to be notified when we release new/updated resources:  </t>
  </si>
  <si>
    <t>Disclosures</t>
  </si>
  <si>
    <t>These materials and the information provided herein are (i) for informational and discussion purposes only and are not intended to be, and shall not be regarded or construed as, a recommendation for a transaction or investment or financial, tax, legal, or other advice of any kind, and (ii) subject to various disclaimers and limitations that are set forth in our Terms of Use. By accessing these materials and the information provided herein, you agree to our Terms of Use, including, without limitation, all of the disclaimers and limitations set forth therein.</t>
  </si>
  <si>
    <t>https://www.s3vc.com/terms-of-use</t>
  </si>
  <si>
    <t>`</t>
  </si>
  <si>
    <t xml:space="preserve">Q1-2022 SALES FORECAST PIPELINE </t>
  </si>
  <si>
    <t>1.  Customize the table headers and values for the needs and conventions of your specific business.   We have included examples for illustrative purposes only.</t>
  </si>
  <si>
    <t>2.  In the Forecast Pipeline table, include opportunities that have the potential to close in the given quarter.  Order the rows based on Forecast Category.</t>
  </si>
  <si>
    <t>Reminder: The Forecast Category indicates confidence an opportunity will close in the quarter; it is NOT necessarily tied to the Pipeline Stage (e.g., a late-stage deal may still be at risk of closing in the given quarter)</t>
  </si>
  <si>
    <t xml:space="preserve">3.  Enter the Plan goal for the given quarter. </t>
  </si>
  <si>
    <t>4.  Shade the rows in the Forecast Pipeline table to illustrate which opportunities would need to close in order to hit the quarterly plan.</t>
  </si>
  <si>
    <t>5.  In the Pushed/Lost Log, include any opportunities that were pushed/lost during the quarter.</t>
  </si>
  <si>
    <t>FORECAST PIPELINE</t>
  </si>
  <si>
    <t>Company - Opportunity</t>
  </si>
  <si>
    <t>Sales Rep</t>
  </si>
  <si>
    <t>Source</t>
  </si>
  <si>
    <t>Use Case</t>
  </si>
  <si>
    <t>Industry</t>
  </si>
  <si>
    <t>Package</t>
  </si>
  <si>
    <t>Seats</t>
  </si>
  <si>
    <t>ARR $</t>
  </si>
  <si>
    <t>One-Time $</t>
  </si>
  <si>
    <t>Total $</t>
  </si>
  <si>
    <t>Est Close Month</t>
  </si>
  <si>
    <t>Pipeline Stage</t>
  </si>
  <si>
    <t>Forecast Category</t>
  </si>
  <si>
    <t>Closed</t>
  </si>
  <si>
    <t>Commit</t>
  </si>
  <si>
    <t>Forecast</t>
  </si>
  <si>
    <t>Best Case</t>
  </si>
  <si>
    <t>Notes</t>
  </si>
  <si>
    <t>Company -- Opportunity 1</t>
  </si>
  <si>
    <t>[     ]</t>
  </si>
  <si>
    <t>Tradeshow</t>
  </si>
  <si>
    <t>Premium</t>
  </si>
  <si>
    <t>January</t>
  </si>
  <si>
    <t>4. Closed</t>
  </si>
  <si>
    <t>[  ]</t>
  </si>
  <si>
    <t>Company -- Opportunity 2</t>
  </si>
  <si>
    <t>Company -- Opportunity 3</t>
  </si>
  <si>
    <t>Outbound</t>
  </si>
  <si>
    <t>Company -- Opportunity 4</t>
  </si>
  <si>
    <t>Pro</t>
  </si>
  <si>
    <t>Company -- Opportunity 5</t>
  </si>
  <si>
    <t>February</t>
  </si>
  <si>
    <t>Company -- Opportunity 6</t>
  </si>
  <si>
    <t>Digital Ad</t>
  </si>
  <si>
    <t>3. Negotiation</t>
  </si>
  <si>
    <t>Company -- Opportunity 7</t>
  </si>
  <si>
    <t>Basic</t>
  </si>
  <si>
    <t>2. Proposal</t>
  </si>
  <si>
    <t>Company -- Opportunity 8</t>
  </si>
  <si>
    <t>Webinar</t>
  </si>
  <si>
    <t>Company -- Opportunity 9</t>
  </si>
  <si>
    <t>Company -- Opportunity 10</t>
  </si>
  <si>
    <t>Enterprise</t>
  </si>
  <si>
    <t>March</t>
  </si>
  <si>
    <t>Company -- Opportunity 11</t>
  </si>
  <si>
    <t>Company -- Opportunity 12</t>
  </si>
  <si>
    <t>Company -- Opportunity 13</t>
  </si>
  <si>
    <t>Company -- Opportunity 14</t>
  </si>
  <si>
    <t>Company -- Opportunity 15</t>
  </si>
  <si>
    <t>TOTAL</t>
  </si>
  <si>
    <t>Shaded Opps = Path to Plan</t>
  </si>
  <si>
    <t>Plan:</t>
  </si>
  <si>
    <t>Cumulative $:</t>
  </si>
  <si>
    <t>Plan Coverage:</t>
  </si>
  <si>
    <t>PUSHED/LOST LOG</t>
  </si>
  <si>
    <t>Type</t>
  </si>
  <si>
    <t>Reason</t>
  </si>
  <si>
    <t>Company -- Opportunity A</t>
  </si>
  <si>
    <t>Loss</t>
  </si>
  <si>
    <t>Competitor</t>
  </si>
  <si>
    <t>Company -- Opportunity B</t>
  </si>
  <si>
    <t>Budget</t>
  </si>
  <si>
    <t>Company -- Opportunity C</t>
  </si>
  <si>
    <t>Priority</t>
  </si>
  <si>
    <t>Company -- Opportunity D</t>
  </si>
  <si>
    <t>Web</t>
  </si>
  <si>
    <t>Reorg</t>
  </si>
  <si>
    <t>Company -- Opportunity E</t>
  </si>
  <si>
    <t>Push</t>
  </si>
  <si>
    <t xml:space="preserve">Q2-2022 SALES FORECAST PIPELINE </t>
  </si>
  <si>
    <t>April</t>
  </si>
  <si>
    <t>May</t>
  </si>
  <si>
    <t>June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</si>
</sst>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0\x"/>
  </numFmts>
  <fonts count="3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Verdana"/>
      <family val="2"/>
    </font>
    <font>
      <sz val="11"/>
      <color rgb="FF0000FF"/>
      <name val="Calibri"/>
      <family val="2"/>
      <scheme val="minor"/>
    </font>
    <font>
      <b/>
      <sz val="11"/>
      <color rgb="FF0000FF"/>
      <name val="Calibri"/>
      <family val="2"/>
      <scheme val="minor"/>
    </font>
    <font>
      <b/>
      <sz val="12"/>
      <color theme="0"/>
      <name val="Calibri"/>
      <family val="2"/>
      <scheme val="minor"/>
    </font>
    <font>
      <sz val="8"/>
      <name val="Calibri"/>
      <family val="2"/>
      <scheme val="minor"/>
    </font>
    <font>
      <sz val="11"/>
      <color theme="0"/>
      <name val="Calibri"/>
      <family val="2"/>
      <scheme val="minor"/>
    </font>
    <font>
      <sz val="10"/>
      <name val="Calibri"/>
      <family val="2"/>
      <scheme val="minor"/>
    </font>
    <font>
      <b/>
      <sz val="14"/>
      <color theme="0"/>
      <name val="Calibri"/>
      <family val="2"/>
    </font>
    <font>
      <sz val="14"/>
      <color theme="0"/>
      <name val="Calibri"/>
      <family val="2"/>
    </font>
    <font>
      <b/>
      <sz val="10"/>
      <name val="Calibri"/>
      <family val="2"/>
    </font>
    <font>
      <sz val="10"/>
      <name val="Calibri"/>
      <family val="2"/>
    </font>
    <font>
      <u/>
      <sz val="12"/>
      <color theme="10"/>
      <name val="Calibri"/>
      <family val="2"/>
      <scheme val="minor"/>
    </font>
    <font>
      <i/>
      <sz val="11"/>
      <name val="Calibri"/>
      <family val="2"/>
    </font>
    <font>
      <u/>
      <sz val="10"/>
      <color theme="2"/>
      <name val="Calibri"/>
      <family val="2"/>
      <scheme val="minor"/>
    </font>
    <font>
      <i/>
      <sz val="10"/>
      <name val="Calibri"/>
      <family val="2"/>
    </font>
    <font>
      <u/>
      <sz val="10"/>
      <color theme="2"/>
      <name val="Oswald"/>
      <family val="2"/>
      <scheme val="major"/>
    </font>
    <font>
      <b/>
      <i/>
      <sz val="12"/>
      <name val="Calibri"/>
      <family val="2"/>
      <scheme val="minor"/>
    </font>
    <font>
      <i/>
      <sz val="11"/>
      <name val="Calibri"/>
      <family val="2"/>
      <scheme val="minor"/>
    </font>
    <font>
      <i/>
      <u/>
      <sz val="11"/>
      <color theme="2"/>
      <name val="Calibri"/>
      <family val="2"/>
      <scheme val="minor"/>
    </font>
    <font>
      <sz val="24"/>
      <name val="Calibri"/>
      <family val="2"/>
      <scheme val="minor"/>
    </font>
    <font>
      <b/>
      <sz val="14"/>
      <color theme="0"/>
      <name val="Calibri"/>
      <family val="2"/>
      <scheme val="minor"/>
    </font>
    <font>
      <i/>
      <sz val="10"/>
      <color rgb="FFFF0000"/>
      <name val="Calibri"/>
      <family val="2"/>
      <scheme val="minor"/>
    </font>
    <font>
      <sz val="11"/>
      <name val="Calibri"/>
      <family val="2"/>
      <scheme val="minor"/>
    </font>
    <font>
      <sz val="11"/>
      <color rgb="FFFF0000"/>
      <name val="Calibri"/>
      <family val="2"/>
      <scheme val="minor"/>
    </font>
    <font>
      <b/>
      <sz val="11"/>
      <name val="Calibri"/>
      <family val="2"/>
      <scheme val="minor"/>
    </font>
    <font>
      <i/>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2"/>
        <bgColor indexed="64"/>
      </patternFill>
    </fill>
    <fill>
      <patternFill patternType="solid">
        <fgColor theme="4"/>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s>
  <borders count="2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indexed="64"/>
      </left>
      <right/>
      <top style="thin">
        <color theme="0"/>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right style="thin">
        <color indexed="64"/>
      </right>
      <top style="thin">
        <color theme="0"/>
      </top>
      <bottom style="thin">
        <color theme="0"/>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15" fillId="0" borderId="0" applyNumberFormat="0" applyFill="0" applyBorder="0" applyAlignment="0" applyProtection="0"/>
    <xf numFmtId="44" fontId="1" fillId="0" borderId="0" applyFont="0" applyFill="0" applyBorder="0" applyAlignment="0" applyProtection="0"/>
  </cellStyleXfs>
  <cellXfs count="169">
    <xf numFmtId="0" fontId="0" fillId="0" borderId="0" xfId="0"/>
    <xf numFmtId="0" fontId="3" fillId="0" borderId="0" xfId="0" applyFont="1" applyBorder="1" applyAlignment="1">
      <alignment horizontal="left" indent="1"/>
    </xf>
    <xf numFmtId="0" fontId="3" fillId="0" borderId="0" xfId="0" applyFont="1" applyBorder="1"/>
    <xf numFmtId="164" fontId="0" fillId="0" borderId="0" xfId="1" applyNumberFormat="1" applyFont="1" applyFill="1" applyBorder="1"/>
    <xf numFmtId="164" fontId="3" fillId="0" borderId="0" xfId="0" applyNumberFormat="1" applyFont="1" applyBorder="1"/>
    <xf numFmtId="0" fontId="3" fillId="0" borderId="0" xfId="0" applyFont="1" applyFill="1"/>
    <xf numFmtId="0" fontId="3" fillId="0" borderId="0" xfId="0" applyFont="1" applyFill="1" applyBorder="1"/>
    <xf numFmtId="0" fontId="0" fillId="0" borderId="0" xfId="0" applyFont="1" applyBorder="1"/>
    <xf numFmtId="0" fontId="0" fillId="0" borderId="0" xfId="0" applyFont="1"/>
    <xf numFmtId="0" fontId="0" fillId="0" borderId="0" xfId="0" applyFont="1" applyFill="1"/>
    <xf numFmtId="0" fontId="0" fillId="2" borderId="0" xfId="0" applyFont="1" applyFill="1" applyBorder="1"/>
    <xf numFmtId="0" fontId="0" fillId="5" borderId="0" xfId="0" applyFont="1" applyFill="1"/>
    <xf numFmtId="5" fontId="5" fillId="0" borderId="0" xfId="1" applyNumberFormat="1" applyFont="1" applyFill="1" applyBorder="1" applyAlignment="1">
      <alignment horizontal="center"/>
    </xf>
    <xf numFmtId="165" fontId="5" fillId="2" borderId="0" xfId="1" applyNumberFormat="1" applyFont="1" applyFill="1" applyBorder="1" applyAlignment="1">
      <alignment horizontal="center"/>
    </xf>
    <xf numFmtId="0" fontId="5" fillId="0" borderId="0" xfId="0" applyFont="1" applyBorder="1"/>
    <xf numFmtId="0" fontId="10" fillId="5" borderId="0" xfId="3" applyFont="1" applyFill="1"/>
    <xf numFmtId="0" fontId="11" fillId="6" borderId="0" xfId="3" applyFont="1" applyFill="1"/>
    <xf numFmtId="0" fontId="12" fillId="6" borderId="0" xfId="3" applyFont="1" applyFill="1" applyAlignment="1">
      <alignment horizontal="right"/>
    </xf>
    <xf numFmtId="0" fontId="10" fillId="0" borderId="0" xfId="3" applyFont="1"/>
    <xf numFmtId="0" fontId="13" fillId="2" borderId="0" xfId="3" applyFont="1" applyFill="1"/>
    <xf numFmtId="0" fontId="14" fillId="0" borderId="0" xfId="3" applyFont="1"/>
    <xf numFmtId="0" fontId="14" fillId="2" borderId="0" xfId="3" applyFont="1" applyFill="1" applyAlignment="1">
      <alignment horizontal="left"/>
    </xf>
    <xf numFmtId="0" fontId="13" fillId="0" borderId="0" xfId="3" applyFont="1"/>
    <xf numFmtId="0" fontId="10" fillId="7" borderId="0" xfId="3" applyFont="1" applyFill="1"/>
    <xf numFmtId="0" fontId="16" fillId="7" borderId="0" xfId="3" applyFont="1" applyFill="1" applyAlignment="1">
      <alignment vertical="center" wrapText="1"/>
    </xf>
    <xf numFmtId="0" fontId="18" fillId="7" borderId="0" xfId="3" applyFont="1" applyFill="1" applyAlignment="1">
      <alignment vertical="center" wrapText="1"/>
    </xf>
    <xf numFmtId="0" fontId="16" fillId="0" borderId="0" xfId="3" applyFont="1" applyAlignment="1">
      <alignment vertical="center" wrapText="1"/>
    </xf>
    <xf numFmtId="0" fontId="18" fillId="0" borderId="0" xfId="3" applyFont="1" applyAlignment="1">
      <alignment vertical="center" wrapText="1"/>
    </xf>
    <xf numFmtId="0" fontId="19" fillId="0" borderId="0" xfId="4" applyFont="1" applyFill="1" applyBorder="1" applyAlignment="1">
      <alignment horizontal="left" vertical="top" wrapText="1"/>
    </xf>
    <xf numFmtId="0" fontId="10" fillId="0" borderId="1" xfId="3" applyFont="1" applyBorder="1"/>
    <xf numFmtId="0" fontId="20" fillId="0" borderId="1" xfId="3" applyFont="1" applyBorder="1"/>
    <xf numFmtId="0" fontId="4" fillId="0" borderId="0" xfId="3"/>
    <xf numFmtId="0" fontId="4" fillId="2" borderId="0" xfId="3" applyFill="1"/>
    <xf numFmtId="0" fontId="4" fillId="0" borderId="4" xfId="3" applyBorder="1"/>
    <xf numFmtId="0" fontId="4" fillId="2" borderId="4" xfId="3" applyFill="1" applyBorder="1"/>
    <xf numFmtId="0" fontId="23" fillId="0" borderId="0" xfId="3" applyFont="1" applyAlignment="1">
      <alignment horizontal="center" vertical="center"/>
    </xf>
    <xf numFmtId="0" fontId="24" fillId="5" borderId="0" xfId="0" applyFont="1" applyFill="1" applyBorder="1" applyAlignment="1">
      <alignment horizontal="left"/>
    </xf>
    <xf numFmtId="0" fontId="25" fillId="0" borderId="0" xfId="3" applyFont="1"/>
    <xf numFmtId="0" fontId="2" fillId="6" borderId="6" xfId="0" applyFont="1" applyFill="1" applyBorder="1" applyAlignment="1">
      <alignment horizontal="centerContinuous"/>
    </xf>
    <xf numFmtId="0" fontId="2" fillId="6" borderId="7" xfId="0" applyFont="1" applyFill="1" applyBorder="1" applyAlignment="1">
      <alignment horizontal="centerContinuous"/>
    </xf>
    <xf numFmtId="0" fontId="10" fillId="0" borderId="10" xfId="0" applyFont="1" applyBorder="1"/>
    <xf numFmtId="0" fontId="10" fillId="0" borderId="4" xfId="0" applyFont="1" applyBorder="1"/>
    <xf numFmtId="0" fontId="10" fillId="0" borderId="12" xfId="0" applyFont="1" applyBorder="1"/>
    <xf numFmtId="0" fontId="0" fillId="0" borderId="0" xfId="0" applyFont="1" applyFill="1" applyBorder="1"/>
    <xf numFmtId="0" fontId="24" fillId="0" borderId="0" xfId="0" applyFont="1" applyFill="1" applyBorder="1" applyAlignment="1">
      <alignment horizontal="left"/>
    </xf>
    <xf numFmtId="0" fontId="10" fillId="0" borderId="0" xfId="0" applyFont="1" applyBorder="1"/>
    <xf numFmtId="0" fontId="26" fillId="0" borderId="8" xfId="0" applyFont="1" applyBorder="1" applyAlignment="1">
      <alignment horizontal="left" indent="1"/>
    </xf>
    <xf numFmtId="0" fontId="26" fillId="0" borderId="0" xfId="0" applyFont="1" applyFill="1" applyBorder="1" applyAlignment="1">
      <alignment horizontal="center"/>
    </xf>
    <xf numFmtId="14" fontId="26" fillId="0" borderId="0" xfId="0" applyNumberFormat="1" applyFont="1" applyFill="1" applyBorder="1" applyAlignment="1">
      <alignment horizontal="center"/>
    </xf>
    <xf numFmtId="164" fontId="26" fillId="0" borderId="0" xfId="1" applyNumberFormat="1" applyFont="1" applyFill="1" applyBorder="1" applyAlignment="1">
      <alignment horizontal="center"/>
    </xf>
    <xf numFmtId="5" fontId="26" fillId="0" borderId="0" xfId="0" applyNumberFormat="1" applyFont="1" applyFill="1" applyBorder="1"/>
    <xf numFmtId="5" fontId="26" fillId="0" borderId="0" xfId="0" applyNumberFormat="1" applyFont="1" applyFill="1" applyBorder="1" applyAlignment="1">
      <alignment horizontal="center"/>
    </xf>
    <xf numFmtId="164" fontId="26" fillId="0" borderId="4" xfId="1" applyNumberFormat="1" applyFont="1" applyFill="1" applyBorder="1" applyAlignment="1">
      <alignment horizontal="center"/>
    </xf>
    <xf numFmtId="0" fontId="26" fillId="2" borderId="0" xfId="0" applyFont="1" applyFill="1" applyBorder="1" applyAlignment="1">
      <alignment horizontal="center"/>
    </xf>
    <xf numFmtId="0" fontId="26" fillId="0" borderId="4" xfId="0" applyFont="1" applyFill="1" applyBorder="1" applyAlignment="1">
      <alignment horizontal="center"/>
    </xf>
    <xf numFmtId="5" fontId="28" fillId="0" borderId="10" xfId="1" applyNumberFormat="1" applyFont="1" applyFill="1" applyBorder="1" applyAlignment="1">
      <alignment horizontal="center"/>
    </xf>
    <xf numFmtId="5" fontId="26" fillId="0" borderId="10" xfId="0" applyNumberFormat="1" applyFont="1" applyFill="1" applyBorder="1" applyAlignment="1">
      <alignment horizontal="center"/>
    </xf>
    <xf numFmtId="165" fontId="6" fillId="0" borderId="0" xfId="0" applyNumberFormat="1" applyFont="1" applyBorder="1" applyAlignment="1">
      <alignment horizontal="center"/>
    </xf>
    <xf numFmtId="0" fontId="26" fillId="8" borderId="0" xfId="0" applyFont="1" applyFill="1" applyBorder="1" applyAlignment="1">
      <alignment horizontal="center"/>
    </xf>
    <xf numFmtId="5" fontId="26" fillId="8" borderId="0" xfId="1" applyNumberFormat="1" applyFont="1" applyFill="1" applyBorder="1" applyAlignment="1">
      <alignment horizontal="center"/>
    </xf>
    <xf numFmtId="5" fontId="28" fillId="8" borderId="10" xfId="1" applyNumberFormat="1" applyFont="1" applyFill="1" applyBorder="1" applyAlignment="1">
      <alignment horizontal="center"/>
    </xf>
    <xf numFmtId="14" fontId="26" fillId="8" borderId="0" xfId="0" applyNumberFormat="1" applyFont="1" applyFill="1" applyBorder="1" applyAlignment="1">
      <alignment horizontal="center"/>
    </xf>
    <xf numFmtId="164" fontId="26" fillId="8" borderId="0" xfId="1" applyNumberFormat="1" applyFont="1" applyFill="1" applyBorder="1" applyAlignment="1">
      <alignment horizontal="center"/>
    </xf>
    <xf numFmtId="5" fontId="26" fillId="8" borderId="0" xfId="0" applyNumberFormat="1" applyFont="1" applyFill="1" applyBorder="1" applyAlignment="1">
      <alignment horizontal="center"/>
    </xf>
    <xf numFmtId="5" fontId="26" fillId="8" borderId="10" xfId="0" applyNumberFormat="1" applyFont="1" applyFill="1" applyBorder="1" applyAlignment="1">
      <alignment horizontal="center"/>
    </xf>
    <xf numFmtId="3" fontId="26" fillId="0" borderId="0" xfId="0" applyNumberFormat="1" applyFont="1" applyFill="1" applyBorder="1" applyAlignment="1">
      <alignment horizontal="center"/>
    </xf>
    <xf numFmtId="165" fontId="28" fillId="2" borderId="0" xfId="1" applyNumberFormat="1" applyFont="1" applyFill="1" applyBorder="1" applyAlignment="1">
      <alignment horizontal="center"/>
    </xf>
    <xf numFmtId="0" fontId="5" fillId="0" borderId="4" xfId="0" applyFont="1" applyBorder="1"/>
    <xf numFmtId="0" fontId="2" fillId="4" borderId="16" xfId="3" applyFont="1" applyFill="1" applyBorder="1" applyAlignment="1">
      <alignment horizontal="center" vertical="center"/>
    </xf>
    <xf numFmtId="0" fontId="2" fillId="4" borderId="17" xfId="3" applyFont="1" applyFill="1" applyBorder="1" applyAlignment="1">
      <alignment horizontal="center" vertical="center"/>
    </xf>
    <xf numFmtId="0" fontId="2" fillId="4" borderId="18" xfId="3" applyFont="1" applyFill="1" applyBorder="1" applyAlignment="1">
      <alignment horizontal="center" vertical="center"/>
    </xf>
    <xf numFmtId="0" fontId="2" fillId="4" borderId="3" xfId="3" applyFont="1" applyFill="1" applyBorder="1" applyAlignment="1">
      <alignment horizontal="center" vertical="center"/>
    </xf>
    <xf numFmtId="0" fontId="2" fillId="4" borderId="15" xfId="3" applyFont="1" applyFill="1" applyBorder="1" applyAlignment="1">
      <alignment horizontal="center" vertical="center"/>
    </xf>
    <xf numFmtId="0" fontId="2" fillId="0" borderId="0" xfId="0" applyFont="1" applyFill="1" applyBorder="1" applyAlignment="1">
      <alignment horizontal="centerContinuous"/>
    </xf>
    <xf numFmtId="0" fontId="28" fillId="0" borderId="8" xfId="0" applyFont="1" applyFill="1" applyBorder="1" applyAlignment="1">
      <alignment horizontal="left"/>
    </xf>
    <xf numFmtId="165" fontId="6" fillId="0" borderId="7" xfId="0" applyNumberFormat="1" applyFont="1" applyBorder="1" applyAlignment="1">
      <alignment horizontal="center"/>
    </xf>
    <xf numFmtId="0" fontId="3" fillId="0" borderId="5" xfId="0" applyFont="1" applyFill="1" applyBorder="1" applyAlignment="1">
      <alignment horizontal="right"/>
    </xf>
    <xf numFmtId="0" fontId="26" fillId="0" borderId="8" xfId="0" applyFont="1" applyFill="1" applyBorder="1" applyAlignment="1">
      <alignment horizontal="left" indent="1"/>
    </xf>
    <xf numFmtId="0" fontId="26" fillId="0" borderId="8" xfId="0" applyFont="1" applyBorder="1" applyAlignment="1">
      <alignment horizontal="left" indent="3"/>
    </xf>
    <xf numFmtId="0" fontId="26" fillId="8" borderId="8" xfId="0" applyFont="1" applyFill="1" applyBorder="1" applyAlignment="1">
      <alignment horizontal="center"/>
    </xf>
    <xf numFmtId="0" fontId="26" fillId="0" borderId="8" xfId="0" applyFont="1" applyFill="1" applyBorder="1" applyAlignment="1">
      <alignment horizontal="center"/>
    </xf>
    <xf numFmtId="9" fontId="7" fillId="6" borderId="21" xfId="2" applyFont="1" applyFill="1" applyBorder="1" applyAlignment="1">
      <alignment horizontal="left" vertical="center"/>
    </xf>
    <xf numFmtId="0" fontId="2" fillId="6" borderId="22" xfId="3" applyFont="1" applyFill="1" applyBorder="1" applyAlignment="1">
      <alignment horizontal="left" vertical="center"/>
    </xf>
    <xf numFmtId="0" fontId="2" fillId="6" borderId="22" xfId="3" applyFont="1" applyFill="1" applyBorder="1" applyAlignment="1">
      <alignment horizontal="centerContinuous" vertical="center"/>
    </xf>
    <xf numFmtId="0" fontId="2" fillId="6" borderId="23" xfId="3" applyFont="1" applyFill="1" applyBorder="1" applyAlignment="1">
      <alignment horizontal="left" vertical="center"/>
    </xf>
    <xf numFmtId="0" fontId="2" fillId="4" borderId="14" xfId="3" applyFont="1" applyFill="1" applyBorder="1" applyAlignment="1">
      <alignment horizontal="center" vertical="center"/>
    </xf>
    <xf numFmtId="0" fontId="3" fillId="3" borderId="5" xfId="0" applyFont="1" applyFill="1" applyBorder="1" applyAlignment="1"/>
    <xf numFmtId="0" fontId="3" fillId="3" borderId="6" xfId="0" applyFont="1" applyFill="1" applyBorder="1"/>
    <xf numFmtId="0" fontId="3" fillId="3" borderId="5" xfId="0" applyFont="1" applyFill="1" applyBorder="1"/>
    <xf numFmtId="0" fontId="26" fillId="3" borderId="5" xfId="0" applyFont="1" applyFill="1" applyBorder="1" applyAlignment="1">
      <alignment horizontal="center"/>
    </xf>
    <xf numFmtId="5" fontId="3" fillId="3" borderId="5" xfId="0" applyNumberFormat="1" applyFont="1" applyFill="1" applyBorder="1" applyAlignment="1">
      <alignment horizontal="center"/>
    </xf>
    <xf numFmtId="5" fontId="3" fillId="3" borderId="6" xfId="0" applyNumberFormat="1" applyFont="1" applyFill="1" applyBorder="1" applyAlignment="1">
      <alignment horizontal="center"/>
    </xf>
    <xf numFmtId="5" fontId="3" fillId="3" borderId="7" xfId="0" applyNumberFormat="1" applyFont="1" applyFill="1" applyBorder="1" applyAlignment="1">
      <alignment horizontal="center"/>
    </xf>
    <xf numFmtId="164" fontId="3" fillId="3" borderId="6" xfId="0" applyNumberFormat="1" applyFont="1" applyFill="1" applyBorder="1" applyAlignment="1">
      <alignment horizontal="center"/>
    </xf>
    <xf numFmtId="164" fontId="3" fillId="3" borderId="7" xfId="0" applyNumberFormat="1" applyFont="1" applyFill="1" applyBorder="1"/>
    <xf numFmtId="0" fontId="7" fillId="6" borderId="21" xfId="0" applyFont="1" applyFill="1" applyBorder="1" applyAlignment="1">
      <alignment horizontal="left"/>
    </xf>
    <xf numFmtId="0" fontId="9" fillId="6" borderId="22" xfId="0" applyFont="1" applyFill="1" applyBorder="1"/>
    <xf numFmtId="0" fontId="9" fillId="6" borderId="23" xfId="0" applyFont="1" applyFill="1" applyBorder="1"/>
    <xf numFmtId="0" fontId="2" fillId="4" borderId="24" xfId="3" applyFont="1" applyFill="1" applyBorder="1" applyAlignment="1">
      <alignment horizontal="center" vertical="center"/>
    </xf>
    <xf numFmtId="0" fontId="5" fillId="0" borderId="10" xfId="0" applyFont="1" applyBorder="1"/>
    <xf numFmtId="0" fontId="5" fillId="0" borderId="12" xfId="0" applyFont="1" applyBorder="1"/>
    <xf numFmtId="5" fontId="5" fillId="8" borderId="8" xfId="1" applyNumberFormat="1" applyFont="1" applyFill="1" applyBorder="1" applyAlignment="1">
      <alignment horizontal="center"/>
    </xf>
    <xf numFmtId="5" fontId="5" fillId="8" borderId="0" xfId="1" applyNumberFormat="1" applyFont="1" applyFill="1" applyBorder="1" applyAlignment="1">
      <alignment horizontal="center"/>
    </xf>
    <xf numFmtId="5" fontId="5" fillId="0" borderId="8" xfId="1" applyNumberFormat="1" applyFont="1" applyFill="1" applyBorder="1" applyAlignment="1">
      <alignment horizontal="center"/>
    </xf>
    <xf numFmtId="5" fontId="26" fillId="8" borderId="0" xfId="0" applyNumberFormat="1" applyFont="1" applyFill="1" applyBorder="1"/>
    <xf numFmtId="164" fontId="3" fillId="8" borderId="13" xfId="0" applyNumberFormat="1" applyFont="1" applyFill="1" applyBorder="1" applyAlignment="1">
      <alignment horizontal="center"/>
    </xf>
    <xf numFmtId="166" fontId="29" fillId="8" borderId="4" xfId="2" applyNumberFormat="1" applyFont="1" applyFill="1" applyBorder="1" applyAlignment="1">
      <alignment horizontal="center"/>
    </xf>
    <xf numFmtId="166" fontId="29" fillId="8" borderId="12" xfId="2" applyNumberFormat="1" applyFont="1" applyFill="1" applyBorder="1" applyAlignment="1">
      <alignment horizontal="center"/>
    </xf>
    <xf numFmtId="164" fontId="29" fillId="8" borderId="11" xfId="0" applyNumberFormat="1" applyFont="1" applyFill="1" applyBorder="1" applyAlignment="1">
      <alignment horizontal="center"/>
    </xf>
    <xf numFmtId="0" fontId="0" fillId="8" borderId="2" xfId="0" quotePrefix="1" applyFont="1" applyFill="1" applyBorder="1" applyAlignment="1">
      <alignment horizontal="center"/>
    </xf>
    <xf numFmtId="5" fontId="5" fillId="8" borderId="8" xfId="0" applyNumberFormat="1" applyFont="1" applyFill="1" applyBorder="1" applyAlignment="1">
      <alignment horizontal="center"/>
    </xf>
    <xf numFmtId="5" fontId="5" fillId="0" borderId="8" xfId="0" applyNumberFormat="1" applyFont="1" applyFill="1" applyBorder="1" applyAlignment="1">
      <alignment horizontal="center"/>
    </xf>
    <xf numFmtId="0" fontId="3" fillId="0" borderId="0" xfId="0" applyFont="1" applyBorder="1" applyAlignment="1"/>
    <xf numFmtId="165" fontId="3" fillId="0" borderId="0" xfId="0" applyNumberFormat="1" applyFont="1" applyBorder="1" applyAlignment="1">
      <alignment horizontal="center"/>
    </xf>
    <xf numFmtId="0" fontId="0" fillId="0" borderId="0" xfId="0" applyFont="1" applyBorder="1" applyAlignment="1">
      <alignment horizontal="center"/>
    </xf>
    <xf numFmtId="164" fontId="0" fillId="0" borderId="0" xfId="1" applyNumberFormat="1" applyFont="1" applyFill="1" applyBorder="1" applyAlignment="1">
      <alignment horizontal="center"/>
    </xf>
    <xf numFmtId="3" fontId="26" fillId="0" borderId="4" xfId="0" applyNumberFormat="1" applyFont="1" applyFill="1" applyBorder="1" applyAlignment="1">
      <alignment horizontal="center"/>
    </xf>
    <xf numFmtId="0" fontId="7" fillId="6" borderId="5" xfId="0" applyFont="1" applyFill="1" applyBorder="1" applyAlignment="1">
      <alignment horizontal="centerContinuous" vertical="center"/>
    </xf>
    <xf numFmtId="164" fontId="26" fillId="8" borderId="10" xfId="0" applyNumberFormat="1" applyFont="1" applyFill="1" applyBorder="1" applyAlignment="1">
      <alignment horizontal="center"/>
    </xf>
    <xf numFmtId="164" fontId="26" fillId="0" borderId="10" xfId="0" applyNumberFormat="1" applyFont="1" applyFill="1" applyBorder="1" applyAlignment="1">
      <alignment horizontal="center"/>
    </xf>
    <xf numFmtId="165" fontId="5" fillId="2" borderId="4" xfId="1" applyNumberFormat="1" applyFont="1" applyFill="1" applyBorder="1" applyAlignment="1">
      <alignment horizontal="center"/>
    </xf>
    <xf numFmtId="0" fontId="26" fillId="2" borderId="8" xfId="0" applyFont="1" applyFill="1" applyBorder="1" applyAlignment="1">
      <alignment horizontal="center"/>
    </xf>
    <xf numFmtId="5" fontId="5" fillId="2" borderId="8" xfId="1" applyNumberFormat="1" applyFont="1" applyFill="1" applyBorder="1" applyAlignment="1">
      <alignment horizontal="center"/>
    </xf>
    <xf numFmtId="5" fontId="5" fillId="2" borderId="0" xfId="1" applyNumberFormat="1" applyFont="1" applyFill="1" applyBorder="1" applyAlignment="1">
      <alignment horizontal="center"/>
    </xf>
    <xf numFmtId="5" fontId="28" fillId="2" borderId="10" xfId="1" applyNumberFormat="1" applyFont="1" applyFill="1" applyBorder="1" applyAlignment="1">
      <alignment horizontal="center"/>
    </xf>
    <xf numFmtId="14" fontId="26" fillId="2" borderId="0" xfId="0" applyNumberFormat="1" applyFont="1" applyFill="1" applyBorder="1" applyAlignment="1">
      <alignment horizontal="center"/>
    </xf>
    <xf numFmtId="164" fontId="26" fillId="2" borderId="0" xfId="1" applyNumberFormat="1" applyFont="1" applyFill="1" applyBorder="1" applyAlignment="1">
      <alignment horizontal="center"/>
    </xf>
    <xf numFmtId="5" fontId="5" fillId="2" borderId="8" xfId="0" applyNumberFormat="1" applyFont="1" applyFill="1" applyBorder="1" applyAlignment="1">
      <alignment horizontal="center"/>
    </xf>
    <xf numFmtId="5" fontId="26" fillId="2" borderId="0" xfId="0" applyNumberFormat="1" applyFont="1" applyFill="1" applyBorder="1"/>
    <xf numFmtId="5" fontId="26" fillId="2" borderId="0" xfId="0" applyNumberFormat="1" applyFont="1" applyFill="1" applyBorder="1" applyAlignment="1">
      <alignment horizontal="center"/>
    </xf>
    <xf numFmtId="5" fontId="26" fillId="2" borderId="10" xfId="0" applyNumberFormat="1" applyFont="1" applyFill="1" applyBorder="1" applyAlignment="1">
      <alignment horizontal="center"/>
    </xf>
    <xf numFmtId="164" fontId="26" fillId="2" borderId="10" xfId="0" applyNumberFormat="1" applyFont="1" applyFill="1" applyBorder="1" applyAlignment="1">
      <alignment horizontal="center"/>
    </xf>
    <xf numFmtId="0" fontId="27" fillId="0" borderId="0" xfId="0" applyFont="1"/>
    <xf numFmtId="0" fontId="27" fillId="0" borderId="0" xfId="0" applyFont="1" applyAlignment="1">
      <alignment horizontal="center"/>
    </xf>
    <xf numFmtId="0" fontId="26" fillId="0" borderId="11" xfId="0" applyFont="1" applyBorder="1" applyAlignment="1">
      <alignment horizontal="left" indent="1"/>
    </xf>
    <xf numFmtId="0" fontId="0" fillId="0" borderId="4" xfId="0" applyFont="1" applyBorder="1"/>
    <xf numFmtId="0" fontId="28" fillId="8" borderId="8" xfId="0" applyFont="1" applyFill="1" applyBorder="1" applyAlignment="1">
      <alignment horizontal="left"/>
    </xf>
    <xf numFmtId="0" fontId="28" fillId="2" borderId="8" xfId="0" applyFont="1" applyFill="1" applyBorder="1" applyAlignment="1">
      <alignment horizontal="left"/>
    </xf>
    <xf numFmtId="0" fontId="26" fillId="0" borderId="11" xfId="0" applyFont="1" applyFill="1" applyBorder="1" applyAlignment="1">
      <alignment horizontal="center"/>
    </xf>
    <xf numFmtId="0" fontId="2" fillId="4" borderId="19" xfId="3" applyFont="1" applyFill="1" applyBorder="1" applyAlignment="1">
      <alignment horizontal="center" vertical="center"/>
    </xf>
    <xf numFmtId="0" fontId="28" fillId="0" borderId="8" xfId="0" applyFont="1" applyBorder="1"/>
    <xf numFmtId="0" fontId="28" fillId="0" borderId="11" xfId="0" applyFont="1" applyBorder="1"/>
    <xf numFmtId="0" fontId="26" fillId="0" borderId="20" xfId="0" applyFont="1" applyFill="1" applyBorder="1" applyAlignment="1">
      <alignment horizontal="center"/>
    </xf>
    <xf numFmtId="165" fontId="5" fillId="2" borderId="20" xfId="1" applyNumberFormat="1" applyFont="1" applyFill="1" applyBorder="1" applyAlignment="1">
      <alignment horizontal="center"/>
    </xf>
    <xf numFmtId="165" fontId="5" fillId="2" borderId="8" xfId="1" applyNumberFormat="1" applyFont="1" applyFill="1" applyBorder="1" applyAlignment="1">
      <alignment horizontal="center"/>
    </xf>
    <xf numFmtId="165" fontId="5" fillId="2" borderId="11" xfId="1" applyNumberFormat="1" applyFont="1" applyFill="1" applyBorder="1" applyAlignment="1">
      <alignment horizontal="center"/>
    </xf>
    <xf numFmtId="14" fontId="26" fillId="0" borderId="20" xfId="0" applyNumberFormat="1" applyFont="1" applyFill="1" applyBorder="1" applyAlignment="1">
      <alignment horizontal="center"/>
    </xf>
    <xf numFmtId="14" fontId="26" fillId="0" borderId="8" xfId="0" applyNumberFormat="1" applyFont="1" applyFill="1" applyBorder="1" applyAlignment="1">
      <alignment horizontal="center"/>
    </xf>
    <xf numFmtId="14" fontId="26" fillId="0" borderId="11" xfId="0" applyNumberFormat="1" applyFont="1" applyFill="1" applyBorder="1" applyAlignment="1">
      <alignment horizontal="center"/>
    </xf>
    <xf numFmtId="164" fontId="26" fillId="0" borderId="20" xfId="1" applyNumberFormat="1" applyFont="1" applyFill="1" applyBorder="1" applyAlignment="1">
      <alignment horizontal="center"/>
    </xf>
    <xf numFmtId="164" fontId="26" fillId="0" borderId="8" xfId="1" applyNumberFormat="1" applyFont="1" applyFill="1" applyBorder="1" applyAlignment="1">
      <alignment horizontal="center"/>
    </xf>
    <xf numFmtId="164" fontId="26" fillId="0" borderId="11" xfId="1" applyNumberFormat="1" applyFont="1" applyFill="1" applyBorder="1" applyAlignment="1">
      <alignment horizontal="center"/>
    </xf>
    <xf numFmtId="0" fontId="26" fillId="0" borderId="11" xfId="0" applyFont="1" applyBorder="1" applyAlignment="1">
      <alignment horizontal="center"/>
    </xf>
    <xf numFmtId="165" fontId="0" fillId="0" borderId="4" xfId="5" applyNumberFormat="1" applyFont="1" applyBorder="1" applyAlignment="1">
      <alignment horizontal="center"/>
    </xf>
    <xf numFmtId="3" fontId="28" fillId="0" borderId="0" xfId="0" applyNumberFormat="1" applyFont="1" applyFill="1" applyBorder="1" applyAlignment="1">
      <alignment horizontal="right"/>
    </xf>
    <xf numFmtId="165" fontId="0" fillId="0" borderId="0" xfId="5" applyNumberFormat="1" applyFont="1" applyBorder="1" applyAlignment="1">
      <alignment horizontal="center"/>
    </xf>
    <xf numFmtId="165" fontId="28" fillId="2" borderId="12" xfId="1" applyNumberFormat="1" applyFont="1" applyFill="1" applyBorder="1" applyAlignment="1">
      <alignment horizontal="center"/>
    </xf>
    <xf numFmtId="3" fontId="28" fillId="0" borderId="4" xfId="0" applyNumberFormat="1" applyFont="1" applyFill="1" applyBorder="1" applyAlignment="1">
      <alignment horizontal="right"/>
    </xf>
    <xf numFmtId="5" fontId="3" fillId="8" borderId="1" xfId="0" applyNumberFormat="1" applyFont="1" applyFill="1" applyBorder="1" applyAlignment="1">
      <alignment horizontal="center"/>
    </xf>
    <xf numFmtId="5" fontId="3" fillId="8" borderId="9" xfId="0" applyNumberFormat="1" applyFont="1" applyFill="1" applyBorder="1" applyAlignment="1">
      <alignment horizontal="center"/>
    </xf>
    <xf numFmtId="0" fontId="0" fillId="8" borderId="2" xfId="0" quotePrefix="1" applyFont="1" applyFill="1" applyBorder="1" applyAlignment="1">
      <alignment horizontal="left" indent="1"/>
    </xf>
    <xf numFmtId="0" fontId="10" fillId="0" borderId="0" xfId="3" applyFont="1" applyAlignment="1">
      <alignment vertical="center"/>
    </xf>
    <xf numFmtId="0" fontId="10" fillId="0" borderId="0" xfId="3" applyFont="1" applyAlignment="1">
      <alignment horizontal="left" vertical="center" indent="1"/>
    </xf>
    <xf numFmtId="0" fontId="10" fillId="0" borderId="0" xfId="3" applyFont="1" applyAlignment="1">
      <alignment vertical="center" wrapText="1"/>
    </xf>
    <xf numFmtId="0" fontId="21" fillId="0" borderId="0" xfId="3" applyFont="1" applyAlignment="1">
      <alignment horizontal="left" vertical="center" wrapText="1"/>
    </xf>
    <xf numFmtId="0" fontId="22" fillId="0" borderId="4" xfId="4" applyFont="1" applyFill="1" applyBorder="1" applyAlignment="1">
      <alignment vertical="center"/>
    </xf>
    <xf numFmtId="0" fontId="10" fillId="0" borderId="0" xfId="3" applyFont="1" applyAlignment="1">
      <alignment vertical="top" wrapText="1"/>
    </xf>
    <xf numFmtId="0" fontId="16" fillId="7" borderId="0" xfId="3" applyFont="1" applyFill="1" applyAlignment="1">
      <alignment horizontal="left" vertical="center" wrapText="1"/>
    </xf>
    <xf numFmtId="0" fontId="17" fillId="7" borderId="0" xfId="4" applyFont="1" applyFill="1" applyBorder="1" applyAlignment="1">
      <alignment horizontal="left" vertical="center" wrapText="1"/>
    </xf>
  </cellXfs>
  <cellStyles count="6">
    <cellStyle name="Comma" xfId="1" builtinId="3"/>
    <cellStyle name="Currency" xfId="5" builtinId="4"/>
    <cellStyle name="Hyperlink 2" xfId="4" xr:uid="{32131807-A48D-46BF-9C89-BDFDD0DE385C}"/>
    <cellStyle name="Normal" xfId="0" builtinId="0"/>
    <cellStyle name="Normal 3" xfId="3" xr:uid="{EE0EFF54-D4C6-459A-A9D1-D2DF7FD1C308}"/>
    <cellStyle name="Percent" xfId="2" builtinId="5"/>
  </cellStyles>
  <dxfs count="0"/>
  <tableStyles count="0" defaultTableStyle="TableStyleMedium2" defaultPivotStyle="PivotStyleLight16"/>
  <colors>
    <mruColors>
      <color rgb="FF0000FF"/>
      <color rgb="FFCCECFF"/>
      <color rgb="FF99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www.s3vc.com/newsletter" TargetMode="External"/><Relationship Id="rId7" Type="http://schemas.openxmlformats.org/officeDocument/2006/relationships/hyperlink" Target="https://www.linkedin.com/company/s3-ventures" TargetMode="External"/><Relationship Id="rId2" Type="http://schemas.openxmlformats.org/officeDocument/2006/relationships/image" Target="../media/image1.png"/><Relationship Id="rId1" Type="http://schemas.openxmlformats.org/officeDocument/2006/relationships/hyperlink" Target="http://www.s3vc.com" TargetMode="External"/><Relationship Id="rId6" Type="http://schemas.openxmlformats.org/officeDocument/2006/relationships/image" Target="../media/image3.PNG"/><Relationship Id="rId5" Type="http://schemas.openxmlformats.org/officeDocument/2006/relationships/hyperlink" Target="https://twitter.com/S3ventures" TargetMode="External"/><Relationship Id="rId4" Type="http://schemas.openxmlformats.org/officeDocument/2006/relationships/image" Target="../media/image2.PNG"/><Relationship Id="rId9"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266327</xdr:colOff>
      <xdr:row>17</xdr:row>
      <xdr:rowOff>294487</xdr:rowOff>
    </xdr:from>
    <xdr:to>
      <xdr:col>3</xdr:col>
      <xdr:colOff>935760</xdr:colOff>
      <xdr:row>19</xdr:row>
      <xdr:rowOff>264369</xdr:rowOff>
    </xdr:to>
    <xdr:pic>
      <xdr:nvPicPr>
        <xdr:cNvPr id="2" name="Picture 1">
          <a:hlinkClick xmlns:r="http://schemas.openxmlformats.org/officeDocument/2006/relationships" r:id="rId1"/>
          <a:extLst>
            <a:ext uri="{FF2B5EF4-FFF2-40B4-BE49-F238E27FC236}">
              <a16:creationId xmlns:a16="http://schemas.microsoft.com/office/drawing/2014/main" id="{E6C0F57E-D895-4686-9592-68E3EA87503E}"/>
            </a:ext>
          </a:extLst>
        </xdr:cNvPr>
        <xdr:cNvPicPr>
          <a:picLocks noChangeAspect="1"/>
        </xdr:cNvPicPr>
      </xdr:nvPicPr>
      <xdr:blipFill>
        <a:blip xmlns:r="http://schemas.openxmlformats.org/officeDocument/2006/relationships" r:embed="rId2"/>
        <a:stretch>
          <a:fillRect/>
        </a:stretch>
      </xdr:blipFill>
      <xdr:spPr>
        <a:xfrm>
          <a:off x="440498" y="6896673"/>
          <a:ext cx="1699946" cy="685617"/>
        </a:xfrm>
        <a:prstGeom prst="rect">
          <a:avLst/>
        </a:prstGeom>
      </xdr:spPr>
    </xdr:pic>
    <xdr:clientData/>
  </xdr:twoCellAnchor>
  <xdr:twoCellAnchor editAs="oneCell">
    <xdr:from>
      <xdr:col>10</xdr:col>
      <xdr:colOff>205</xdr:colOff>
      <xdr:row>20</xdr:row>
      <xdr:rowOff>116841</xdr:rowOff>
    </xdr:from>
    <xdr:to>
      <xdr:col>10</xdr:col>
      <xdr:colOff>208552</xdr:colOff>
      <xdr:row>20</xdr:row>
      <xdr:rowOff>287677</xdr:rowOff>
    </xdr:to>
    <xdr:pic>
      <xdr:nvPicPr>
        <xdr:cNvPr id="3" name="Picture 2">
          <a:hlinkClick xmlns:r="http://schemas.openxmlformats.org/officeDocument/2006/relationships" r:id="rId3"/>
          <a:extLst>
            <a:ext uri="{FF2B5EF4-FFF2-40B4-BE49-F238E27FC236}">
              <a16:creationId xmlns:a16="http://schemas.microsoft.com/office/drawing/2014/main" id="{D15194CB-1806-4D7A-B1C3-9C85BF1DD3B9}"/>
            </a:ext>
          </a:extLst>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6776562" y="7753170"/>
          <a:ext cx="217417" cy="180813"/>
        </a:xfrm>
        <a:prstGeom prst="rect">
          <a:avLst/>
        </a:prstGeom>
      </xdr:spPr>
    </xdr:pic>
    <xdr:clientData/>
  </xdr:twoCellAnchor>
  <xdr:twoCellAnchor editAs="oneCell">
    <xdr:from>
      <xdr:col>10</xdr:col>
      <xdr:colOff>632190</xdr:colOff>
      <xdr:row>20</xdr:row>
      <xdr:rowOff>103758</xdr:rowOff>
    </xdr:from>
    <xdr:to>
      <xdr:col>11</xdr:col>
      <xdr:colOff>131598</xdr:colOff>
      <xdr:row>20</xdr:row>
      <xdr:rowOff>324611</xdr:rowOff>
    </xdr:to>
    <xdr:pic>
      <xdr:nvPicPr>
        <xdr:cNvPr id="4" name="Picture 3">
          <a:hlinkClick xmlns:r="http://schemas.openxmlformats.org/officeDocument/2006/relationships" r:id="rId5"/>
          <a:extLst>
            <a:ext uri="{FF2B5EF4-FFF2-40B4-BE49-F238E27FC236}">
              <a16:creationId xmlns:a16="http://schemas.microsoft.com/office/drawing/2014/main" id="{B13B6AB2-42E4-4200-9A4A-5BC35A0C32DE}"/>
            </a:ext>
          </a:extLst>
        </xdr:cNvPr>
        <xdr:cNvPicPr>
          <a:picLocks noChangeAspect="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408547" y="7740087"/>
          <a:ext cx="263221" cy="211783"/>
        </a:xfrm>
        <a:prstGeom prst="rect">
          <a:avLst/>
        </a:prstGeom>
      </xdr:spPr>
    </xdr:pic>
    <xdr:clientData/>
  </xdr:twoCellAnchor>
  <xdr:twoCellAnchor editAs="oneCell">
    <xdr:from>
      <xdr:col>10</xdr:col>
      <xdr:colOff>322794</xdr:colOff>
      <xdr:row>20</xdr:row>
      <xdr:rowOff>76272</xdr:rowOff>
    </xdr:from>
    <xdr:to>
      <xdr:col>10</xdr:col>
      <xdr:colOff>551508</xdr:colOff>
      <xdr:row>20</xdr:row>
      <xdr:rowOff>325068</xdr:rowOff>
    </xdr:to>
    <xdr:pic>
      <xdr:nvPicPr>
        <xdr:cNvPr id="6" name="Picture 5">
          <a:hlinkClick xmlns:r="http://schemas.openxmlformats.org/officeDocument/2006/relationships" r:id="rId7"/>
          <a:extLst>
            <a:ext uri="{FF2B5EF4-FFF2-40B4-BE49-F238E27FC236}">
              <a16:creationId xmlns:a16="http://schemas.microsoft.com/office/drawing/2014/main" id="{0E662014-914C-4FE3-AE6F-BD3959ABF076}"/>
            </a:ext>
          </a:extLst>
        </xdr:cNvPr>
        <xdr:cNvPicPr>
          <a:picLocks noChangeAspect="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7099151" y="7712601"/>
          <a:ext cx="217830" cy="246075"/>
        </a:xfrm>
        <a:prstGeom prst="rect">
          <a:avLst/>
        </a:prstGeom>
      </xdr:spPr>
    </xdr:pic>
    <xdr:clientData/>
  </xdr:twoCellAnchor>
  <xdr:twoCellAnchor editAs="oneCell">
    <xdr:from>
      <xdr:col>16</xdr:col>
      <xdr:colOff>260350</xdr:colOff>
      <xdr:row>1</xdr:row>
      <xdr:rowOff>146050</xdr:rowOff>
    </xdr:from>
    <xdr:to>
      <xdr:col>20</xdr:col>
      <xdr:colOff>12700</xdr:colOff>
      <xdr:row>14</xdr:row>
      <xdr:rowOff>165100</xdr:rowOff>
    </xdr:to>
    <xdr:pic>
      <xdr:nvPicPr>
        <xdr:cNvPr id="7" name="Picture 6">
          <a:extLst>
            <a:ext uri="{FF2B5EF4-FFF2-40B4-BE49-F238E27FC236}">
              <a16:creationId xmlns:a16="http://schemas.microsoft.com/office/drawing/2014/main" id="{DA7B3AE7-E7E5-5AC7-BC81-BCF71A8DDCE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1569700" y="381000"/>
          <a:ext cx="2406650" cy="2406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3 Ventures Theme 2021">
  <a:themeElements>
    <a:clrScheme name="2020 S3 Colors">
      <a:dk1>
        <a:srgbClr val="000000"/>
      </a:dk1>
      <a:lt1>
        <a:srgbClr val="FFFFFF"/>
      </a:lt1>
      <a:dk2>
        <a:srgbClr val="4B5F74"/>
      </a:dk2>
      <a:lt2>
        <a:srgbClr val="007DA0"/>
      </a:lt2>
      <a:accent1>
        <a:srgbClr val="4B5F74"/>
      </a:accent1>
      <a:accent2>
        <a:srgbClr val="007DA0"/>
      </a:accent2>
      <a:accent3>
        <a:srgbClr val="D8D7DB"/>
      </a:accent3>
      <a:accent4>
        <a:srgbClr val="00C3EF"/>
      </a:accent4>
      <a:accent5>
        <a:srgbClr val="55FAC6"/>
      </a:accent5>
      <a:accent6>
        <a:srgbClr val="FF763B"/>
      </a:accent6>
      <a:hlink>
        <a:srgbClr val="00C3EF"/>
      </a:hlink>
      <a:folHlink>
        <a:srgbClr val="D8D7DB"/>
      </a:folHlink>
    </a:clrScheme>
    <a:fontScheme name="Custom 1">
      <a:majorFont>
        <a:latin typeface="Oswald"/>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S3 Ventures Theme 2021" id="{17259892-4991-49A5-9D3A-40301F6B3904}" vid="{3C71445B-5DE9-44BA-81D2-B80E8926B50D}"/>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www.s3vc.com/abouts3" TargetMode="External"/><Relationship Id="rId2" Type="http://schemas.openxmlformats.org/officeDocument/2006/relationships/hyperlink" Target="https://www.s3vc.com/s3-resources" TargetMode="External"/><Relationship Id="rId1" Type="http://schemas.openxmlformats.org/officeDocument/2006/relationships/hyperlink" Target="https://www.s3vc.com/newsletter"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s3vc.com/terms-of-u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980F3-11EF-4851-94A0-0F9AFF5006B8}">
  <dimension ref="A1"/>
  <sheetViews>
    <sheetView workbookViewId="0"/>
  </sheetViews>
  <sheetFormatPr defaultRowHeight="14.5" x14ac:dyDescent="0.35"/>
  <sheetData>
    <row r="1" spans="1:1" x14ac:dyDescent="0.35">
      <c r="A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8FF9C-8977-4AEA-BC43-564D61414CA5}">
  <sheetPr>
    <tabColor theme="0" tint="-0.14999847407452621"/>
    <pageSetUpPr autoPageBreaks="0" fitToPage="1"/>
  </sheetPr>
  <dimension ref="A1:U26"/>
  <sheetViews>
    <sheetView showGridLines="0" tabSelected="1" zoomScaleNormal="100" workbookViewId="0"/>
  </sheetViews>
  <sheetFormatPr defaultColWidth="10.7265625" defaultRowHeight="13.5" customHeight="1" x14ac:dyDescent="0.3"/>
  <cols>
    <col min="1" max="1" width="2.453125" style="18" customWidth="1"/>
    <col min="2" max="2" width="3.7265625" style="18" customWidth="1"/>
    <col min="3" max="3" width="10.7265625" style="18"/>
    <col min="4" max="4" width="14.7265625" style="18" customWidth="1"/>
    <col min="5" max="13" width="10.7265625" style="18"/>
    <col min="14" max="14" width="12.26953125" style="18" customWidth="1"/>
    <col min="15" max="17" width="10.7265625" style="18"/>
    <col min="18" max="18" width="8.1796875" style="18" customWidth="1"/>
    <col min="19" max="19" width="16.26953125" style="18" customWidth="1"/>
    <col min="20" max="20" width="2.81640625" style="18" customWidth="1"/>
    <col min="21" max="16384" width="10.7265625" style="18"/>
  </cols>
  <sheetData>
    <row r="1" spans="1:21" ht="18.649999999999999" customHeight="1" x14ac:dyDescent="0.45">
      <c r="A1" s="15" t="s">
        <v>1</v>
      </c>
      <c r="B1" s="16" t="s">
        <v>2</v>
      </c>
      <c r="C1" s="16"/>
      <c r="D1" s="16"/>
      <c r="E1" s="16"/>
      <c r="F1" s="16"/>
      <c r="G1" s="16"/>
      <c r="H1" s="16"/>
      <c r="I1" s="16"/>
      <c r="J1" s="16"/>
      <c r="K1" s="16"/>
      <c r="L1" s="16"/>
      <c r="M1" s="16"/>
      <c r="N1" s="16"/>
      <c r="O1" s="16"/>
      <c r="P1" s="16"/>
      <c r="Q1" s="16"/>
      <c r="R1" s="16"/>
      <c r="S1" s="16"/>
      <c r="T1" s="17" t="s">
        <v>3</v>
      </c>
    </row>
    <row r="2" spans="1:21" ht="18.649999999999999" customHeight="1" x14ac:dyDescent="0.3"/>
    <row r="3" spans="1:21" ht="18.649999999999999" customHeight="1" x14ac:dyDescent="0.3">
      <c r="B3" s="19" t="s">
        <v>4</v>
      </c>
    </row>
    <row r="4" spans="1:21" ht="14.25" customHeight="1" x14ac:dyDescent="0.3">
      <c r="C4" s="166" t="s">
        <v>5</v>
      </c>
      <c r="D4" s="166"/>
      <c r="E4" s="166"/>
      <c r="F4" s="166"/>
      <c r="G4" s="166"/>
      <c r="H4" s="166"/>
      <c r="I4" s="166"/>
      <c r="J4" s="166"/>
      <c r="K4" s="166"/>
      <c r="L4" s="166"/>
      <c r="M4" s="166"/>
      <c r="N4" s="166"/>
      <c r="O4" s="166"/>
      <c r="P4" s="166"/>
    </row>
    <row r="5" spans="1:21" ht="13" x14ac:dyDescent="0.3">
      <c r="C5" s="163"/>
      <c r="D5" s="163"/>
      <c r="E5" s="163"/>
      <c r="F5" s="163"/>
      <c r="G5" s="163"/>
      <c r="H5" s="163"/>
      <c r="I5" s="163"/>
      <c r="J5" s="163"/>
      <c r="K5" s="163"/>
      <c r="L5" s="163"/>
      <c r="M5" s="163"/>
      <c r="N5" s="163"/>
      <c r="O5" s="163"/>
      <c r="P5" s="163"/>
    </row>
    <row r="6" spans="1:21" ht="13" x14ac:dyDescent="0.3">
      <c r="C6" s="161" t="s">
        <v>6</v>
      </c>
      <c r="D6" s="163"/>
      <c r="E6" s="163"/>
      <c r="F6" s="163"/>
      <c r="G6" s="163"/>
      <c r="H6" s="163"/>
      <c r="I6" s="163"/>
      <c r="J6" s="163"/>
      <c r="K6" s="163"/>
      <c r="L6" s="163"/>
      <c r="M6" s="163"/>
      <c r="N6" s="163"/>
      <c r="O6" s="163"/>
      <c r="P6" s="163"/>
    </row>
    <row r="7" spans="1:21" ht="13" x14ac:dyDescent="0.3">
      <c r="C7" s="162" t="s">
        <v>7</v>
      </c>
      <c r="D7" s="163"/>
      <c r="E7" s="163"/>
      <c r="F7" s="163"/>
      <c r="G7" s="163"/>
      <c r="H7" s="163"/>
      <c r="I7" s="163"/>
      <c r="J7" s="163"/>
      <c r="K7" s="163"/>
      <c r="L7" s="163"/>
      <c r="M7" s="163"/>
      <c r="N7" s="163"/>
      <c r="O7" s="163"/>
      <c r="P7" s="163"/>
    </row>
    <row r="8" spans="1:21" ht="14.5" x14ac:dyDescent="0.35">
      <c r="C8" s="162" t="s">
        <v>8</v>
      </c>
      <c r="D8" s="163"/>
      <c r="E8" s="163"/>
      <c r="F8" s="163"/>
      <c r="G8" s="163"/>
      <c r="H8" s="163"/>
      <c r="I8" s="163"/>
      <c r="J8" s="163"/>
      <c r="K8" s="163"/>
      <c r="L8" s="163"/>
      <c r="M8" s="163"/>
      <c r="N8" s="163"/>
      <c r="O8" s="163"/>
      <c r="P8" s="163"/>
      <c r="R8"/>
    </row>
    <row r="9" spans="1:21" ht="13" x14ac:dyDescent="0.3">
      <c r="C9" s="162" t="s">
        <v>9</v>
      </c>
      <c r="D9" s="163"/>
      <c r="E9" s="163"/>
      <c r="F9" s="163"/>
      <c r="G9" s="163"/>
      <c r="H9" s="163"/>
      <c r="I9" s="163"/>
      <c r="J9" s="163"/>
      <c r="K9" s="163"/>
      <c r="L9" s="163"/>
      <c r="M9" s="163"/>
      <c r="N9" s="163"/>
      <c r="O9" s="163"/>
      <c r="P9" s="163"/>
    </row>
    <row r="10" spans="1:21" ht="13" x14ac:dyDescent="0.3">
      <c r="C10" s="161"/>
      <c r="D10" s="163"/>
      <c r="E10" s="163"/>
      <c r="F10" s="163"/>
      <c r="G10" s="163"/>
      <c r="H10" s="163"/>
      <c r="I10" s="163"/>
      <c r="J10" s="163"/>
      <c r="K10" s="163"/>
      <c r="L10" s="163"/>
      <c r="M10" s="163"/>
      <c r="N10" s="163"/>
      <c r="O10" s="163"/>
      <c r="P10" s="163"/>
    </row>
    <row r="11" spans="1:21" ht="18.649999999999999" customHeight="1" x14ac:dyDescent="0.3">
      <c r="B11" s="22" t="s">
        <v>10</v>
      </c>
    </row>
    <row r="12" spans="1:21" ht="13" customHeight="1" x14ac:dyDescent="0.3">
      <c r="B12" s="19"/>
      <c r="C12" s="20" t="s">
        <v>11</v>
      </c>
      <c r="D12" s="20"/>
      <c r="E12" s="20"/>
      <c r="F12" s="20"/>
      <c r="G12" s="20"/>
      <c r="H12" s="20"/>
      <c r="I12" s="20"/>
      <c r="J12" s="20"/>
      <c r="K12" s="20"/>
      <c r="L12" s="20"/>
      <c r="M12" s="20"/>
      <c r="N12" s="20"/>
      <c r="O12" s="20"/>
      <c r="P12" s="20"/>
      <c r="Q12" s="20"/>
      <c r="R12" s="20"/>
      <c r="U12" s="37"/>
    </row>
    <row r="13" spans="1:21" ht="13" x14ac:dyDescent="0.3">
      <c r="B13" s="20"/>
      <c r="C13" s="21" t="s">
        <v>12</v>
      </c>
      <c r="D13" s="20"/>
      <c r="E13" s="20"/>
      <c r="F13" s="20"/>
      <c r="G13" s="20"/>
      <c r="H13" s="20"/>
      <c r="I13" s="20"/>
      <c r="J13" s="20"/>
      <c r="K13" s="20"/>
      <c r="L13" s="20"/>
      <c r="M13" s="20"/>
      <c r="N13" s="20"/>
      <c r="O13" s="20"/>
      <c r="P13" s="20"/>
      <c r="Q13" s="20"/>
      <c r="R13" s="20"/>
    </row>
    <row r="14" spans="1:21" ht="13" x14ac:dyDescent="0.3">
      <c r="B14" s="20"/>
      <c r="C14" s="18" t="s">
        <v>13</v>
      </c>
      <c r="D14" s="20"/>
      <c r="E14" s="20"/>
      <c r="F14" s="20"/>
      <c r="G14" s="20"/>
      <c r="H14" s="20"/>
      <c r="I14" s="20"/>
      <c r="J14" s="20"/>
      <c r="K14" s="20"/>
      <c r="L14" s="20"/>
      <c r="M14" s="20"/>
      <c r="N14" s="20"/>
      <c r="O14" s="20"/>
      <c r="P14" s="20"/>
      <c r="Q14" s="20"/>
      <c r="R14" s="20"/>
    </row>
    <row r="15" spans="1:21" ht="18.649999999999999" customHeight="1" x14ac:dyDescent="0.3">
      <c r="B15" s="20"/>
      <c r="C15" s="21"/>
      <c r="D15" s="20"/>
      <c r="E15" s="20"/>
      <c r="F15" s="20"/>
      <c r="G15" s="20"/>
      <c r="H15" s="20"/>
      <c r="I15" s="20"/>
      <c r="J15" s="20"/>
      <c r="K15" s="20"/>
      <c r="L15" s="20"/>
      <c r="M15" s="20"/>
      <c r="N15" s="20"/>
      <c r="O15" s="20"/>
      <c r="P15" s="20"/>
      <c r="Q15" s="20"/>
      <c r="R15" s="20"/>
    </row>
    <row r="16" spans="1:21" ht="18.649999999999999" customHeight="1" x14ac:dyDescent="0.3"/>
    <row r="17" spans="2:20" ht="13.5" customHeight="1" x14ac:dyDescent="0.3">
      <c r="B17" s="23"/>
      <c r="C17" s="23"/>
      <c r="D17" s="23"/>
      <c r="E17" s="23"/>
      <c r="F17" s="23"/>
      <c r="G17" s="23"/>
      <c r="H17" s="23"/>
      <c r="I17" s="23"/>
      <c r="J17" s="23"/>
      <c r="K17" s="23"/>
      <c r="L17" s="23"/>
      <c r="M17" s="23"/>
      <c r="N17" s="23"/>
      <c r="O17" s="23"/>
      <c r="P17" s="23"/>
      <c r="Q17" s="23"/>
      <c r="R17" s="23"/>
      <c r="S17" s="23"/>
      <c r="T17" s="23"/>
    </row>
    <row r="18" spans="2:20" ht="30" customHeight="1" x14ac:dyDescent="0.3">
      <c r="B18" s="24"/>
      <c r="C18" s="24"/>
      <c r="D18" s="24"/>
      <c r="E18" s="167" t="s">
        <v>14</v>
      </c>
      <c r="F18" s="167"/>
      <c r="G18" s="167"/>
      <c r="H18" s="167"/>
      <c r="I18" s="167"/>
      <c r="J18" s="167"/>
      <c r="K18" s="167"/>
      <c r="L18" s="167"/>
      <c r="M18" s="167"/>
      <c r="N18" s="167"/>
      <c r="O18" s="167"/>
      <c r="P18" s="167"/>
      <c r="Q18" s="167"/>
      <c r="R18" s="167"/>
      <c r="S18" s="167"/>
      <c r="T18" s="23"/>
    </row>
    <row r="19" spans="2:20" ht="26.15" customHeight="1" x14ac:dyDescent="0.3">
      <c r="B19" s="24"/>
      <c r="C19" s="24"/>
      <c r="D19" s="24"/>
      <c r="E19" s="168" t="s">
        <v>15</v>
      </c>
      <c r="F19" s="168"/>
      <c r="G19" s="168"/>
      <c r="H19" s="168"/>
      <c r="I19" s="168"/>
      <c r="J19" s="168"/>
      <c r="K19" s="168"/>
      <c r="L19" s="168"/>
      <c r="M19" s="168"/>
      <c r="N19" s="168"/>
      <c r="O19" s="168"/>
      <c r="P19" s="168"/>
      <c r="Q19" s="168"/>
      <c r="R19" s="168"/>
      <c r="S19" s="168"/>
      <c r="T19" s="23"/>
    </row>
    <row r="20" spans="2:20" ht="25.5" customHeight="1" x14ac:dyDescent="0.3">
      <c r="B20" s="24"/>
      <c r="C20" s="24"/>
      <c r="D20" s="24"/>
      <c r="E20" s="168" t="s">
        <v>16</v>
      </c>
      <c r="F20" s="168"/>
      <c r="G20" s="168"/>
      <c r="H20" s="168"/>
      <c r="I20" s="168"/>
      <c r="J20" s="168"/>
      <c r="K20" s="168"/>
      <c r="L20" s="168"/>
      <c r="M20" s="168"/>
      <c r="N20" s="168"/>
      <c r="O20" s="168"/>
      <c r="P20" s="168"/>
      <c r="Q20" s="168"/>
      <c r="R20" s="168"/>
      <c r="S20" s="168"/>
      <c r="T20" s="23"/>
    </row>
    <row r="21" spans="2:20" ht="28.5" customHeight="1" x14ac:dyDescent="0.3">
      <c r="B21" s="24"/>
      <c r="C21" s="24"/>
      <c r="D21" s="25"/>
      <c r="E21" s="168" t="s">
        <v>17</v>
      </c>
      <c r="F21" s="168"/>
      <c r="G21" s="168"/>
      <c r="H21" s="168"/>
      <c r="I21" s="168"/>
      <c r="J21" s="168"/>
      <c r="K21" s="168"/>
      <c r="L21" s="168"/>
      <c r="M21" s="168"/>
      <c r="N21" s="168"/>
      <c r="O21" s="168"/>
      <c r="P21" s="168"/>
      <c r="Q21" s="168"/>
      <c r="R21" s="168"/>
      <c r="S21" s="168"/>
      <c r="T21" s="23"/>
    </row>
    <row r="22" spans="2:20" ht="21.65" customHeight="1" x14ac:dyDescent="0.3">
      <c r="B22" s="26"/>
      <c r="C22" s="26"/>
      <c r="D22" s="27"/>
      <c r="E22" s="28"/>
      <c r="F22" s="28"/>
      <c r="G22" s="28"/>
      <c r="H22" s="28"/>
      <c r="I22" s="28"/>
      <c r="J22" s="28"/>
      <c r="K22" s="28"/>
      <c r="L22" s="28"/>
      <c r="M22" s="28"/>
      <c r="N22" s="28"/>
      <c r="O22" s="28"/>
      <c r="P22" s="28"/>
      <c r="Q22" s="28"/>
      <c r="R22" s="28"/>
      <c r="S22" s="28"/>
      <c r="T22" s="28"/>
    </row>
    <row r="23" spans="2:20" ht="21.65" customHeight="1" x14ac:dyDescent="0.35">
      <c r="B23" s="29"/>
      <c r="C23" s="30" t="s">
        <v>18</v>
      </c>
      <c r="D23" s="29"/>
      <c r="E23" s="29"/>
      <c r="F23" s="29"/>
      <c r="G23" s="29"/>
      <c r="H23" s="29"/>
      <c r="I23" s="29"/>
      <c r="J23" s="29"/>
      <c r="K23" s="29"/>
      <c r="L23" s="29"/>
      <c r="M23" s="29"/>
      <c r="N23" s="29"/>
      <c r="O23" s="29"/>
      <c r="P23" s="29"/>
      <c r="Q23" s="29"/>
      <c r="R23" s="29"/>
      <c r="S23" s="29"/>
      <c r="T23" s="29"/>
    </row>
    <row r="24" spans="2:20" s="32" customFormat="1" ht="47.5" customHeight="1" x14ac:dyDescent="0.3">
      <c r="B24" s="31"/>
      <c r="C24" s="164" t="s">
        <v>19</v>
      </c>
      <c r="D24" s="164"/>
      <c r="E24" s="164"/>
      <c r="F24" s="164"/>
      <c r="G24" s="164"/>
      <c r="H24" s="164"/>
      <c r="I24" s="164"/>
      <c r="J24" s="164"/>
      <c r="K24" s="164"/>
      <c r="L24" s="164"/>
      <c r="M24" s="164"/>
      <c r="N24" s="164"/>
      <c r="O24" s="164"/>
      <c r="P24" s="164"/>
      <c r="Q24" s="164"/>
      <c r="R24" s="164"/>
      <c r="S24" s="164"/>
    </row>
    <row r="25" spans="2:20" s="32" customFormat="1" ht="21.65" customHeight="1" x14ac:dyDescent="0.3">
      <c r="B25" s="33"/>
      <c r="C25" s="165" t="s">
        <v>20</v>
      </c>
      <c r="D25" s="165"/>
      <c r="E25" s="165"/>
      <c r="F25" s="33"/>
      <c r="G25" s="33"/>
      <c r="H25" s="33"/>
      <c r="I25" s="33"/>
      <c r="J25" s="33"/>
      <c r="K25" s="33"/>
      <c r="L25" s="33"/>
      <c r="M25" s="33"/>
      <c r="N25" s="33"/>
      <c r="O25" s="33"/>
      <c r="P25" s="33"/>
      <c r="Q25" s="33"/>
      <c r="R25" s="33"/>
      <c r="S25" s="33"/>
      <c r="T25" s="34" t="s">
        <v>21</v>
      </c>
    </row>
    <row r="26" spans="2:20" ht="13.5" customHeight="1" x14ac:dyDescent="0.3">
      <c r="E26" s="35"/>
    </row>
  </sheetData>
  <mergeCells count="7">
    <mergeCell ref="C24:S24"/>
    <mergeCell ref="C25:E25"/>
    <mergeCell ref="C4:P4"/>
    <mergeCell ref="E18:S18"/>
    <mergeCell ref="E19:S19"/>
    <mergeCell ref="E20:S20"/>
    <mergeCell ref="E21:S21"/>
  </mergeCells>
  <hyperlinks>
    <hyperlink ref="E21:S21" r:id="rId1" display="&gt;&gt; Subscribe to our quarterly newsletter" xr:uid="{E66A1826-A089-4F6D-B10F-5DB0EF6ABDEC}"/>
    <hyperlink ref="E20:S20" r:id="rId2" display="&gt;&gt; Download other helpful resources like this one" xr:uid="{C75381AF-C685-468F-82D9-182818BB8E93}"/>
    <hyperlink ref="E19:F19" r:id="rId3" display="&gt;&gt; About S3 Ventures" xr:uid="{16C77152-501D-40CC-8E4A-0598D09351A8}"/>
    <hyperlink ref="C25" r:id="rId4" xr:uid="{F4574E31-34F6-4B8E-BD4B-0DC2922F0DC3}"/>
  </hyperlinks>
  <pageMargins left="0.7" right="0.7" top="0.75" bottom="0.75" header="0.3" footer="0.3"/>
  <pageSetup scale="45"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9F6D6-FBAC-4C73-941D-05E35274BF20}">
  <dimension ref="A1:S64"/>
  <sheetViews>
    <sheetView showGridLines="0" zoomScale="85" zoomScaleNormal="85" workbookViewId="0">
      <selection activeCell="B8" sqref="B8"/>
    </sheetView>
  </sheetViews>
  <sheetFormatPr defaultColWidth="9.1796875" defaultRowHeight="14.5" x14ac:dyDescent="0.35"/>
  <cols>
    <col min="1" max="1" width="1.7265625" style="10" customWidth="1"/>
    <col min="2" max="2" width="30" style="8" customWidth="1"/>
    <col min="3" max="3" width="11.1796875" style="8" customWidth="1"/>
    <col min="4" max="4" width="15.7265625" style="8" customWidth="1"/>
    <col min="5" max="5" width="12.453125" style="8" customWidth="1"/>
    <col min="6" max="6" width="13" style="8" customWidth="1"/>
    <col min="7" max="7" width="11.81640625" style="8" customWidth="1"/>
    <col min="8" max="8" width="11" style="8" customWidth="1"/>
    <col min="9" max="11" width="14.7265625" style="8" customWidth="1"/>
    <col min="12" max="12" width="15.81640625" style="8" customWidth="1"/>
    <col min="13" max="13" width="17.1796875" style="8" customWidth="1"/>
    <col min="14" max="16" width="17.81640625" style="8" customWidth="1"/>
    <col min="17" max="17" width="17.81640625" style="7" customWidth="1"/>
    <col min="18" max="18" width="17.81640625" style="10" customWidth="1"/>
    <col min="19" max="19" width="34.1796875" style="8" customWidth="1"/>
    <col min="20" max="16384" width="9.1796875" style="8"/>
  </cols>
  <sheetData>
    <row r="1" spans="1:19" ht="18.75" customHeight="1" x14ac:dyDescent="0.45">
      <c r="A1" s="11"/>
      <c r="B1" s="36" t="s">
        <v>22</v>
      </c>
      <c r="C1" s="11"/>
      <c r="D1" s="11"/>
      <c r="E1" s="11"/>
      <c r="F1" s="11"/>
      <c r="G1" s="11"/>
      <c r="H1" s="11"/>
      <c r="I1" s="11"/>
      <c r="J1" s="11"/>
      <c r="K1" s="11"/>
      <c r="L1" s="11"/>
      <c r="M1" s="11"/>
      <c r="N1" s="11"/>
      <c r="O1" s="11"/>
      <c r="P1" s="11"/>
      <c r="Q1" s="11"/>
      <c r="R1" s="11"/>
      <c r="S1" s="11"/>
    </row>
    <row r="2" spans="1:19" ht="18.75" customHeight="1" x14ac:dyDescent="0.45">
      <c r="A2" s="9"/>
      <c r="B2" s="44"/>
      <c r="C2" s="9"/>
      <c r="D2" s="9"/>
      <c r="E2" s="9"/>
      <c r="F2" s="9"/>
      <c r="G2" s="9"/>
      <c r="H2" s="9"/>
      <c r="I2" s="9"/>
      <c r="J2" s="9"/>
      <c r="K2" s="9"/>
      <c r="L2" s="9"/>
      <c r="M2" s="9"/>
      <c r="N2" s="9"/>
      <c r="O2" s="9"/>
      <c r="P2" s="9"/>
      <c r="Q2" s="9"/>
    </row>
    <row r="3" spans="1:19" ht="18.75" customHeight="1" x14ac:dyDescent="0.35">
      <c r="A3" s="9"/>
      <c r="B3" s="117" t="s">
        <v>10</v>
      </c>
      <c r="C3" s="38"/>
      <c r="D3" s="38"/>
      <c r="E3" s="38"/>
      <c r="F3" s="38"/>
      <c r="G3" s="38"/>
      <c r="H3" s="38"/>
      <c r="I3" s="38"/>
      <c r="J3" s="38"/>
      <c r="K3" s="38"/>
      <c r="L3" s="38"/>
      <c r="M3" s="38"/>
      <c r="N3" s="38"/>
      <c r="O3" s="39"/>
      <c r="P3" s="9"/>
      <c r="Q3" s="9"/>
    </row>
    <row r="4" spans="1:19" s="9" customFormat="1" ht="18.75" customHeight="1" x14ac:dyDescent="0.35">
      <c r="B4" s="77" t="s">
        <v>23</v>
      </c>
      <c r="C4" s="73"/>
      <c r="D4" s="73"/>
      <c r="E4" s="73"/>
      <c r="F4" s="73"/>
      <c r="G4" s="73"/>
      <c r="H4" s="73"/>
      <c r="I4" s="73"/>
      <c r="J4" s="73"/>
      <c r="K4" s="73"/>
      <c r="L4" s="43"/>
      <c r="O4" s="40"/>
      <c r="R4" s="43"/>
    </row>
    <row r="5" spans="1:19" s="9" customFormat="1" ht="18.75" customHeight="1" x14ac:dyDescent="0.35">
      <c r="B5" s="46" t="s">
        <v>24</v>
      </c>
      <c r="C5" s="73"/>
      <c r="D5" s="73"/>
      <c r="E5" s="73"/>
      <c r="F5" s="73"/>
      <c r="G5" s="73"/>
      <c r="H5" s="73"/>
      <c r="I5" s="73"/>
      <c r="J5" s="73"/>
      <c r="K5" s="73"/>
      <c r="L5" s="43"/>
      <c r="O5" s="40"/>
      <c r="R5" s="43"/>
    </row>
    <row r="6" spans="1:19" s="9" customFormat="1" ht="18.75" customHeight="1" x14ac:dyDescent="0.35">
      <c r="B6" s="78" t="s">
        <v>25</v>
      </c>
      <c r="C6" s="73"/>
      <c r="D6" s="73"/>
      <c r="E6" s="73"/>
      <c r="F6" s="73"/>
      <c r="G6" s="73"/>
      <c r="H6" s="73"/>
      <c r="I6" s="73"/>
      <c r="J6" s="73"/>
      <c r="K6" s="73"/>
      <c r="L6" s="43"/>
      <c r="O6" s="40"/>
      <c r="R6" s="43"/>
    </row>
    <row r="7" spans="1:19" ht="18.75" customHeight="1" x14ac:dyDescent="0.35">
      <c r="A7" s="9"/>
      <c r="B7" s="46" t="s">
        <v>26</v>
      </c>
      <c r="C7" s="45"/>
      <c r="D7" s="45"/>
      <c r="E7" s="45"/>
      <c r="F7" s="45"/>
      <c r="G7" s="45"/>
      <c r="H7" s="45"/>
      <c r="I7" s="45"/>
      <c r="J7" s="45"/>
      <c r="K7" s="45"/>
      <c r="L7" s="7"/>
      <c r="O7" s="40"/>
      <c r="P7" s="9"/>
      <c r="Q7" s="9"/>
    </row>
    <row r="8" spans="1:19" ht="18.75" customHeight="1" x14ac:dyDescent="0.35">
      <c r="A8" s="9"/>
      <c r="B8" s="46" t="s">
        <v>27</v>
      </c>
      <c r="C8" s="45"/>
      <c r="D8" s="45"/>
      <c r="E8" s="45"/>
      <c r="F8" s="45"/>
      <c r="G8" s="45"/>
      <c r="H8" s="45"/>
      <c r="I8" s="45"/>
      <c r="J8" s="45"/>
      <c r="K8" s="45"/>
      <c r="L8" s="7"/>
      <c r="O8" s="40"/>
      <c r="P8" s="9"/>
      <c r="Q8" s="9"/>
    </row>
    <row r="9" spans="1:19" ht="20.25" customHeight="1" x14ac:dyDescent="0.35">
      <c r="A9" s="9"/>
      <c r="B9" s="134" t="s">
        <v>28</v>
      </c>
      <c r="C9" s="41"/>
      <c r="D9" s="41"/>
      <c r="E9" s="41"/>
      <c r="F9" s="41"/>
      <c r="G9" s="41"/>
      <c r="H9" s="41"/>
      <c r="I9" s="41"/>
      <c r="J9" s="41"/>
      <c r="K9" s="41"/>
      <c r="L9" s="135"/>
      <c r="M9" s="135"/>
      <c r="N9" s="135"/>
      <c r="O9" s="42"/>
      <c r="P9" s="9"/>
      <c r="Q9" s="9"/>
    </row>
    <row r="10" spans="1:19" x14ac:dyDescent="0.35">
      <c r="Q10" s="8"/>
    </row>
    <row r="11" spans="1:19" x14ac:dyDescent="0.35">
      <c r="B11" s="2"/>
      <c r="C11" s="57"/>
      <c r="Q11" s="8"/>
    </row>
    <row r="12" spans="1:19" s="7" customFormat="1" ht="15.5" x14ac:dyDescent="0.35">
      <c r="A12" s="10"/>
      <c r="B12" s="81" t="s">
        <v>29</v>
      </c>
      <c r="C12" s="82"/>
      <c r="D12" s="82"/>
      <c r="E12" s="82"/>
      <c r="F12" s="82"/>
      <c r="G12" s="82"/>
      <c r="H12" s="82"/>
      <c r="I12" s="82"/>
      <c r="J12" s="82"/>
      <c r="K12" s="82"/>
      <c r="L12" s="82"/>
      <c r="M12" s="82"/>
      <c r="N12" s="83"/>
      <c r="O12" s="83"/>
      <c r="P12" s="83"/>
      <c r="Q12" s="83"/>
      <c r="R12" s="83"/>
      <c r="S12" s="84"/>
    </row>
    <row r="13" spans="1:19" s="7" customFormat="1" ht="20.149999999999999" customHeight="1" x14ac:dyDescent="0.35">
      <c r="A13" s="10"/>
      <c r="B13" s="139" t="s">
        <v>30</v>
      </c>
      <c r="C13" s="71" t="s">
        <v>31</v>
      </c>
      <c r="D13" s="70" t="s">
        <v>32</v>
      </c>
      <c r="E13" s="71" t="s">
        <v>33</v>
      </c>
      <c r="F13" s="70" t="s">
        <v>34</v>
      </c>
      <c r="G13" s="71" t="s">
        <v>35</v>
      </c>
      <c r="H13" s="70" t="s">
        <v>36</v>
      </c>
      <c r="I13" s="71" t="s">
        <v>37</v>
      </c>
      <c r="J13" s="71" t="s">
        <v>38</v>
      </c>
      <c r="K13" s="70" t="s">
        <v>39</v>
      </c>
      <c r="L13" s="71" t="s">
        <v>40</v>
      </c>
      <c r="M13" s="71" t="s">
        <v>41</v>
      </c>
      <c r="N13" s="68" t="s">
        <v>42</v>
      </c>
      <c r="O13" s="69" t="s">
        <v>43</v>
      </c>
      <c r="P13" s="71" t="s">
        <v>44</v>
      </c>
      <c r="Q13" s="71" t="s">
        <v>45</v>
      </c>
      <c r="R13" s="72" t="s">
        <v>46</v>
      </c>
      <c r="S13" s="85" t="s">
        <v>47</v>
      </c>
    </row>
    <row r="14" spans="1:19" x14ac:dyDescent="0.35">
      <c r="B14" s="136" t="s">
        <v>48</v>
      </c>
      <c r="C14" s="79" t="s">
        <v>49</v>
      </c>
      <c r="D14" s="58" t="s">
        <v>50</v>
      </c>
      <c r="E14" s="79" t="s">
        <v>49</v>
      </c>
      <c r="F14" s="58" t="s">
        <v>49</v>
      </c>
      <c r="G14" s="79" t="s">
        <v>51</v>
      </c>
      <c r="H14" s="58" t="s">
        <v>49</v>
      </c>
      <c r="I14" s="101">
        <v>100000</v>
      </c>
      <c r="J14" s="102">
        <v>10000</v>
      </c>
      <c r="K14" s="60">
        <f>(I14+J14)</f>
        <v>110000</v>
      </c>
      <c r="L14" s="61" t="s">
        <v>52</v>
      </c>
      <c r="M14" s="62" t="s">
        <v>53</v>
      </c>
      <c r="N14" s="101" t="s">
        <v>43</v>
      </c>
      <c r="O14" s="59">
        <f t="shared" ref="O14:R28" si="0">IF($N14=O$13,$K14,"")</f>
        <v>110000</v>
      </c>
      <c r="P14" s="63" t="str">
        <f t="shared" si="0"/>
        <v/>
      </c>
      <c r="Q14" s="63" t="str">
        <f t="shared" si="0"/>
        <v/>
      </c>
      <c r="R14" s="64" t="str">
        <f t="shared" si="0"/>
        <v/>
      </c>
      <c r="S14" s="118" t="s">
        <v>54</v>
      </c>
    </row>
    <row r="15" spans="1:19" x14ac:dyDescent="0.35">
      <c r="B15" s="136" t="s">
        <v>55</v>
      </c>
      <c r="C15" s="79" t="s">
        <v>49</v>
      </c>
      <c r="D15" s="58" t="s">
        <v>50</v>
      </c>
      <c r="E15" s="79" t="s">
        <v>49</v>
      </c>
      <c r="F15" s="58" t="s">
        <v>49</v>
      </c>
      <c r="G15" s="79" t="s">
        <v>51</v>
      </c>
      <c r="H15" s="58" t="s">
        <v>49</v>
      </c>
      <c r="I15" s="101">
        <v>100000</v>
      </c>
      <c r="J15" s="102">
        <v>10000</v>
      </c>
      <c r="K15" s="60">
        <f t="shared" ref="K15:K28" si="1">(I15+J15)</f>
        <v>110000</v>
      </c>
      <c r="L15" s="61" t="s">
        <v>52</v>
      </c>
      <c r="M15" s="62" t="s">
        <v>53</v>
      </c>
      <c r="N15" s="101" t="s">
        <v>43</v>
      </c>
      <c r="O15" s="59">
        <f t="shared" si="0"/>
        <v>110000</v>
      </c>
      <c r="P15" s="63" t="str">
        <f t="shared" si="0"/>
        <v/>
      </c>
      <c r="Q15" s="63" t="str">
        <f t="shared" si="0"/>
        <v/>
      </c>
      <c r="R15" s="64" t="str">
        <f t="shared" si="0"/>
        <v/>
      </c>
      <c r="S15" s="118" t="s">
        <v>54</v>
      </c>
    </row>
    <row r="16" spans="1:19" x14ac:dyDescent="0.35">
      <c r="B16" s="136" t="s">
        <v>56</v>
      </c>
      <c r="C16" s="79" t="s">
        <v>49</v>
      </c>
      <c r="D16" s="58" t="s">
        <v>57</v>
      </c>
      <c r="E16" s="79" t="s">
        <v>49</v>
      </c>
      <c r="F16" s="58" t="s">
        <v>49</v>
      </c>
      <c r="G16" s="79" t="s">
        <v>51</v>
      </c>
      <c r="H16" s="58" t="s">
        <v>49</v>
      </c>
      <c r="I16" s="101">
        <v>120000</v>
      </c>
      <c r="J16" s="102">
        <v>10000</v>
      </c>
      <c r="K16" s="60">
        <f t="shared" si="1"/>
        <v>130000</v>
      </c>
      <c r="L16" s="61" t="s">
        <v>52</v>
      </c>
      <c r="M16" s="62" t="s">
        <v>53</v>
      </c>
      <c r="N16" s="101" t="s">
        <v>43</v>
      </c>
      <c r="O16" s="59">
        <f t="shared" si="0"/>
        <v>130000</v>
      </c>
      <c r="P16" s="63" t="str">
        <f t="shared" si="0"/>
        <v/>
      </c>
      <c r="Q16" s="63" t="str">
        <f t="shared" si="0"/>
        <v/>
      </c>
      <c r="R16" s="64" t="str">
        <f t="shared" si="0"/>
        <v/>
      </c>
      <c r="S16" s="118" t="s">
        <v>54</v>
      </c>
    </row>
    <row r="17" spans="1:19" x14ac:dyDescent="0.35">
      <c r="B17" s="136" t="s">
        <v>58</v>
      </c>
      <c r="C17" s="79" t="s">
        <v>49</v>
      </c>
      <c r="D17" s="58" t="s">
        <v>57</v>
      </c>
      <c r="E17" s="79" t="s">
        <v>49</v>
      </c>
      <c r="F17" s="58" t="s">
        <v>49</v>
      </c>
      <c r="G17" s="79" t="s">
        <v>59</v>
      </c>
      <c r="H17" s="58" t="s">
        <v>49</v>
      </c>
      <c r="I17" s="101">
        <v>50000</v>
      </c>
      <c r="J17" s="102">
        <v>5000</v>
      </c>
      <c r="K17" s="60">
        <f t="shared" si="1"/>
        <v>55000</v>
      </c>
      <c r="L17" s="61" t="s">
        <v>52</v>
      </c>
      <c r="M17" s="62" t="s">
        <v>53</v>
      </c>
      <c r="N17" s="101" t="s">
        <v>44</v>
      </c>
      <c r="O17" s="59" t="str">
        <f t="shared" si="0"/>
        <v/>
      </c>
      <c r="P17" s="63">
        <f t="shared" si="0"/>
        <v>55000</v>
      </c>
      <c r="Q17" s="63" t="str">
        <f t="shared" si="0"/>
        <v/>
      </c>
      <c r="R17" s="64" t="str">
        <f t="shared" si="0"/>
        <v/>
      </c>
      <c r="S17" s="118" t="s">
        <v>54</v>
      </c>
    </row>
    <row r="18" spans="1:19" x14ac:dyDescent="0.35">
      <c r="B18" s="136" t="s">
        <v>60</v>
      </c>
      <c r="C18" s="79" t="s">
        <v>49</v>
      </c>
      <c r="D18" s="58" t="s">
        <v>50</v>
      </c>
      <c r="E18" s="79" t="s">
        <v>49</v>
      </c>
      <c r="F18" s="58" t="s">
        <v>49</v>
      </c>
      <c r="G18" s="79" t="s">
        <v>59</v>
      </c>
      <c r="H18" s="58" t="s">
        <v>49</v>
      </c>
      <c r="I18" s="101">
        <v>50000</v>
      </c>
      <c r="J18" s="102">
        <v>5000</v>
      </c>
      <c r="K18" s="60">
        <f t="shared" si="1"/>
        <v>55000</v>
      </c>
      <c r="L18" s="61" t="s">
        <v>61</v>
      </c>
      <c r="M18" s="62" t="s">
        <v>53</v>
      </c>
      <c r="N18" s="101" t="s">
        <v>44</v>
      </c>
      <c r="O18" s="59" t="str">
        <f t="shared" si="0"/>
        <v/>
      </c>
      <c r="P18" s="63">
        <f t="shared" si="0"/>
        <v>55000</v>
      </c>
      <c r="Q18" s="63" t="str">
        <f t="shared" si="0"/>
        <v/>
      </c>
      <c r="R18" s="64" t="str">
        <f t="shared" si="0"/>
        <v/>
      </c>
      <c r="S18" s="118" t="s">
        <v>54</v>
      </c>
    </row>
    <row r="19" spans="1:19" s="9" customFormat="1" x14ac:dyDescent="0.35">
      <c r="A19" s="10"/>
      <c r="B19" s="136" t="s">
        <v>62</v>
      </c>
      <c r="C19" s="79" t="s">
        <v>49</v>
      </c>
      <c r="D19" s="58" t="s">
        <v>63</v>
      </c>
      <c r="E19" s="79" t="s">
        <v>49</v>
      </c>
      <c r="F19" s="58" t="s">
        <v>49</v>
      </c>
      <c r="G19" s="79" t="s">
        <v>59</v>
      </c>
      <c r="H19" s="58" t="s">
        <v>49</v>
      </c>
      <c r="I19" s="101">
        <v>60000</v>
      </c>
      <c r="J19" s="102">
        <v>5000</v>
      </c>
      <c r="K19" s="60">
        <f>(I19+J19)</f>
        <v>65000</v>
      </c>
      <c r="L19" s="61" t="s">
        <v>61</v>
      </c>
      <c r="M19" s="62" t="s">
        <v>64</v>
      </c>
      <c r="N19" s="110" t="s">
        <v>44</v>
      </c>
      <c r="O19" s="63" t="str">
        <f t="shared" si="0"/>
        <v/>
      </c>
      <c r="P19" s="63">
        <f t="shared" si="0"/>
        <v>65000</v>
      </c>
      <c r="Q19" s="63" t="str">
        <f t="shared" si="0"/>
        <v/>
      </c>
      <c r="R19" s="64" t="str">
        <f t="shared" si="0"/>
        <v/>
      </c>
      <c r="S19" s="118" t="s">
        <v>54</v>
      </c>
    </row>
    <row r="20" spans="1:19" x14ac:dyDescent="0.35">
      <c r="B20" s="136" t="s">
        <v>65</v>
      </c>
      <c r="C20" s="79" t="s">
        <v>49</v>
      </c>
      <c r="D20" s="58" t="s">
        <v>63</v>
      </c>
      <c r="E20" s="79" t="s">
        <v>49</v>
      </c>
      <c r="F20" s="58" t="s">
        <v>49</v>
      </c>
      <c r="G20" s="79" t="s">
        <v>66</v>
      </c>
      <c r="H20" s="58" t="s">
        <v>49</v>
      </c>
      <c r="I20" s="101">
        <v>30000</v>
      </c>
      <c r="J20" s="102">
        <v>2500</v>
      </c>
      <c r="K20" s="60">
        <f t="shared" si="1"/>
        <v>32500</v>
      </c>
      <c r="L20" s="61" t="s">
        <v>61</v>
      </c>
      <c r="M20" s="62" t="s">
        <v>67</v>
      </c>
      <c r="N20" s="110" t="s">
        <v>45</v>
      </c>
      <c r="O20" s="63" t="str">
        <f t="shared" si="0"/>
        <v/>
      </c>
      <c r="P20" s="63" t="str">
        <f t="shared" si="0"/>
        <v/>
      </c>
      <c r="Q20" s="63">
        <f t="shared" si="0"/>
        <v>32500</v>
      </c>
      <c r="R20" s="64" t="str">
        <f t="shared" si="0"/>
        <v/>
      </c>
      <c r="S20" s="118" t="s">
        <v>54</v>
      </c>
    </row>
    <row r="21" spans="1:19" x14ac:dyDescent="0.35">
      <c r="B21" s="136" t="s">
        <v>68</v>
      </c>
      <c r="C21" s="79" t="s">
        <v>49</v>
      </c>
      <c r="D21" s="58" t="s">
        <v>69</v>
      </c>
      <c r="E21" s="79" t="s">
        <v>49</v>
      </c>
      <c r="F21" s="58" t="s">
        <v>49</v>
      </c>
      <c r="G21" s="79" t="s">
        <v>51</v>
      </c>
      <c r="H21" s="58" t="s">
        <v>49</v>
      </c>
      <c r="I21" s="101">
        <v>120000</v>
      </c>
      <c r="J21" s="102">
        <v>10000</v>
      </c>
      <c r="K21" s="60">
        <f t="shared" si="1"/>
        <v>130000</v>
      </c>
      <c r="L21" s="61" t="s">
        <v>61</v>
      </c>
      <c r="M21" s="62" t="s">
        <v>64</v>
      </c>
      <c r="N21" s="110" t="s">
        <v>45</v>
      </c>
      <c r="O21" s="63" t="str">
        <f t="shared" si="0"/>
        <v/>
      </c>
      <c r="P21" s="63" t="str">
        <f t="shared" si="0"/>
        <v/>
      </c>
      <c r="Q21" s="63">
        <f t="shared" si="0"/>
        <v>130000</v>
      </c>
      <c r="R21" s="64" t="str">
        <f t="shared" si="0"/>
        <v/>
      </c>
      <c r="S21" s="118" t="s">
        <v>54</v>
      </c>
    </row>
    <row r="22" spans="1:19" x14ac:dyDescent="0.35">
      <c r="B22" s="136" t="s">
        <v>70</v>
      </c>
      <c r="C22" s="79" t="s">
        <v>49</v>
      </c>
      <c r="D22" s="58" t="s">
        <v>69</v>
      </c>
      <c r="E22" s="79" t="s">
        <v>49</v>
      </c>
      <c r="F22" s="58" t="s">
        <v>49</v>
      </c>
      <c r="G22" s="79" t="s">
        <v>59</v>
      </c>
      <c r="H22" s="58" t="s">
        <v>49</v>
      </c>
      <c r="I22" s="101">
        <v>50000</v>
      </c>
      <c r="J22" s="102">
        <v>5000</v>
      </c>
      <c r="K22" s="60">
        <f t="shared" si="1"/>
        <v>55000</v>
      </c>
      <c r="L22" s="61" t="s">
        <v>61</v>
      </c>
      <c r="M22" s="62" t="s">
        <v>67</v>
      </c>
      <c r="N22" s="110" t="s">
        <v>45</v>
      </c>
      <c r="O22" s="104" t="str">
        <f t="shared" si="0"/>
        <v/>
      </c>
      <c r="P22" s="63" t="str">
        <f t="shared" si="0"/>
        <v/>
      </c>
      <c r="Q22" s="63">
        <f t="shared" si="0"/>
        <v>55000</v>
      </c>
      <c r="R22" s="64" t="str">
        <f t="shared" si="0"/>
        <v/>
      </c>
      <c r="S22" s="118" t="s">
        <v>54</v>
      </c>
    </row>
    <row r="23" spans="1:19" s="9" customFormat="1" x14ac:dyDescent="0.35">
      <c r="A23" s="10"/>
      <c r="B23" s="136" t="s">
        <v>71</v>
      </c>
      <c r="C23" s="79" t="s">
        <v>49</v>
      </c>
      <c r="D23" s="58" t="s">
        <v>50</v>
      </c>
      <c r="E23" s="79" t="s">
        <v>49</v>
      </c>
      <c r="F23" s="58" t="s">
        <v>49</v>
      </c>
      <c r="G23" s="79" t="s">
        <v>72</v>
      </c>
      <c r="H23" s="58" t="s">
        <v>49</v>
      </c>
      <c r="I23" s="101">
        <v>300000</v>
      </c>
      <c r="J23" s="102">
        <v>25000</v>
      </c>
      <c r="K23" s="60">
        <f t="shared" si="1"/>
        <v>325000</v>
      </c>
      <c r="L23" s="61" t="s">
        <v>73</v>
      </c>
      <c r="M23" s="62" t="s">
        <v>64</v>
      </c>
      <c r="N23" s="110" t="s">
        <v>45</v>
      </c>
      <c r="O23" s="104" t="str">
        <f t="shared" si="0"/>
        <v/>
      </c>
      <c r="P23" s="63" t="str">
        <f t="shared" si="0"/>
        <v/>
      </c>
      <c r="Q23" s="63">
        <f t="shared" si="0"/>
        <v>325000</v>
      </c>
      <c r="R23" s="64" t="str">
        <f t="shared" si="0"/>
        <v/>
      </c>
      <c r="S23" s="118" t="s">
        <v>54</v>
      </c>
    </row>
    <row r="24" spans="1:19" s="9" customFormat="1" x14ac:dyDescent="0.35">
      <c r="A24" s="10"/>
      <c r="B24" s="137" t="s">
        <v>74</v>
      </c>
      <c r="C24" s="121" t="s">
        <v>49</v>
      </c>
      <c r="D24" s="53" t="s">
        <v>57</v>
      </c>
      <c r="E24" s="121" t="s">
        <v>49</v>
      </c>
      <c r="F24" s="53" t="s">
        <v>49</v>
      </c>
      <c r="G24" s="121" t="s">
        <v>59</v>
      </c>
      <c r="H24" s="53" t="s">
        <v>49</v>
      </c>
      <c r="I24" s="122">
        <v>40000</v>
      </c>
      <c r="J24" s="123">
        <v>5000</v>
      </c>
      <c r="K24" s="124">
        <f t="shared" si="1"/>
        <v>45000</v>
      </c>
      <c r="L24" s="125" t="s">
        <v>73</v>
      </c>
      <c r="M24" s="126" t="s">
        <v>67</v>
      </c>
      <c r="N24" s="127" t="s">
        <v>45</v>
      </c>
      <c r="O24" s="128" t="str">
        <f t="shared" si="0"/>
        <v/>
      </c>
      <c r="P24" s="129" t="str">
        <f t="shared" si="0"/>
        <v/>
      </c>
      <c r="Q24" s="129">
        <f t="shared" si="0"/>
        <v>45000</v>
      </c>
      <c r="R24" s="130" t="str">
        <f t="shared" si="0"/>
        <v/>
      </c>
      <c r="S24" s="131" t="s">
        <v>54</v>
      </c>
    </row>
    <row r="25" spans="1:19" s="9" customFormat="1" x14ac:dyDescent="0.35">
      <c r="A25" s="10"/>
      <c r="B25" s="137" t="s">
        <v>75</v>
      </c>
      <c r="C25" s="121" t="s">
        <v>49</v>
      </c>
      <c r="D25" s="53" t="s">
        <v>57</v>
      </c>
      <c r="E25" s="121" t="s">
        <v>49</v>
      </c>
      <c r="F25" s="53" t="s">
        <v>49</v>
      </c>
      <c r="G25" s="121" t="s">
        <v>59</v>
      </c>
      <c r="H25" s="53" t="s">
        <v>49</v>
      </c>
      <c r="I25" s="122">
        <v>50000</v>
      </c>
      <c r="J25" s="123">
        <v>5000</v>
      </c>
      <c r="K25" s="124">
        <f t="shared" ref="K25" si="2">(I25+J25)</f>
        <v>55000</v>
      </c>
      <c r="L25" s="125" t="s">
        <v>73</v>
      </c>
      <c r="M25" s="126" t="s">
        <v>67</v>
      </c>
      <c r="N25" s="127" t="s">
        <v>45</v>
      </c>
      <c r="O25" s="128" t="str">
        <f t="shared" si="0"/>
        <v/>
      </c>
      <c r="P25" s="129" t="str">
        <f t="shared" si="0"/>
        <v/>
      </c>
      <c r="Q25" s="129">
        <f t="shared" si="0"/>
        <v>55000</v>
      </c>
      <c r="R25" s="130" t="str">
        <f t="shared" si="0"/>
        <v/>
      </c>
      <c r="S25" s="131" t="s">
        <v>54</v>
      </c>
    </row>
    <row r="26" spans="1:19" s="9" customFormat="1" x14ac:dyDescent="0.35">
      <c r="A26" s="10"/>
      <c r="B26" s="137" t="s">
        <v>76</v>
      </c>
      <c r="C26" s="121" t="s">
        <v>49</v>
      </c>
      <c r="D26" s="53" t="s">
        <v>69</v>
      </c>
      <c r="E26" s="121" t="s">
        <v>49</v>
      </c>
      <c r="F26" s="53" t="s">
        <v>49</v>
      </c>
      <c r="G26" s="121" t="s">
        <v>59</v>
      </c>
      <c r="H26" s="53" t="s">
        <v>49</v>
      </c>
      <c r="I26" s="122">
        <v>60000</v>
      </c>
      <c r="J26" s="123">
        <v>5000</v>
      </c>
      <c r="K26" s="124">
        <f t="shared" si="1"/>
        <v>65000</v>
      </c>
      <c r="L26" s="125" t="s">
        <v>73</v>
      </c>
      <c r="M26" s="126" t="s">
        <v>67</v>
      </c>
      <c r="N26" s="127" t="s">
        <v>46</v>
      </c>
      <c r="O26" s="128" t="str">
        <f t="shared" si="0"/>
        <v/>
      </c>
      <c r="P26" s="129" t="str">
        <f t="shared" si="0"/>
        <v/>
      </c>
      <c r="Q26" s="129" t="str">
        <f t="shared" si="0"/>
        <v/>
      </c>
      <c r="R26" s="130">
        <f t="shared" si="0"/>
        <v>65000</v>
      </c>
      <c r="S26" s="131" t="s">
        <v>54</v>
      </c>
    </row>
    <row r="27" spans="1:19" s="9" customFormat="1" x14ac:dyDescent="0.35">
      <c r="A27" s="10"/>
      <c r="B27" s="74" t="s">
        <v>77</v>
      </c>
      <c r="C27" s="80" t="s">
        <v>49</v>
      </c>
      <c r="D27" s="53" t="s">
        <v>69</v>
      </c>
      <c r="E27" s="80" t="s">
        <v>49</v>
      </c>
      <c r="F27" s="47" t="s">
        <v>49</v>
      </c>
      <c r="G27" s="80" t="s">
        <v>66</v>
      </c>
      <c r="H27" s="47" t="s">
        <v>49</v>
      </c>
      <c r="I27" s="103">
        <v>25000</v>
      </c>
      <c r="J27" s="12">
        <v>2500</v>
      </c>
      <c r="K27" s="55">
        <f t="shared" ref="K27" si="3">(I27+J27)</f>
        <v>27500</v>
      </c>
      <c r="L27" s="48" t="s">
        <v>73</v>
      </c>
      <c r="M27" s="49" t="s">
        <v>67</v>
      </c>
      <c r="N27" s="111" t="s">
        <v>46</v>
      </c>
      <c r="O27" s="50" t="str">
        <f t="shared" si="0"/>
        <v/>
      </c>
      <c r="P27" s="51" t="str">
        <f t="shared" si="0"/>
        <v/>
      </c>
      <c r="Q27" s="51" t="str">
        <f t="shared" si="0"/>
        <v/>
      </c>
      <c r="R27" s="56">
        <f t="shared" si="0"/>
        <v>27500</v>
      </c>
      <c r="S27" s="119" t="s">
        <v>54</v>
      </c>
    </row>
    <row r="28" spans="1:19" s="9" customFormat="1" x14ac:dyDescent="0.35">
      <c r="A28" s="10"/>
      <c r="B28" s="74" t="s">
        <v>78</v>
      </c>
      <c r="C28" s="80" t="s">
        <v>49</v>
      </c>
      <c r="D28" s="53" t="s">
        <v>63</v>
      </c>
      <c r="E28" s="138" t="s">
        <v>49</v>
      </c>
      <c r="F28" s="47" t="s">
        <v>49</v>
      </c>
      <c r="G28" s="80" t="s">
        <v>72</v>
      </c>
      <c r="H28" s="47" t="s">
        <v>49</v>
      </c>
      <c r="I28" s="103">
        <v>400000</v>
      </c>
      <c r="J28" s="12">
        <v>25000</v>
      </c>
      <c r="K28" s="55">
        <f t="shared" si="1"/>
        <v>425000</v>
      </c>
      <c r="L28" s="48" t="s">
        <v>73</v>
      </c>
      <c r="M28" s="52" t="s">
        <v>67</v>
      </c>
      <c r="N28" s="111" t="s">
        <v>46</v>
      </c>
      <c r="O28" s="50" t="str">
        <f t="shared" si="0"/>
        <v/>
      </c>
      <c r="P28" s="51" t="str">
        <f t="shared" si="0"/>
        <v/>
      </c>
      <c r="Q28" s="51" t="str">
        <f t="shared" si="0"/>
        <v/>
      </c>
      <c r="R28" s="56">
        <f t="shared" si="0"/>
        <v>425000</v>
      </c>
      <c r="S28" s="119" t="s">
        <v>54</v>
      </c>
    </row>
    <row r="29" spans="1:19" x14ac:dyDescent="0.35">
      <c r="B29" s="86" t="s">
        <v>79</v>
      </c>
      <c r="C29" s="88"/>
      <c r="D29" s="87"/>
      <c r="E29" s="89"/>
      <c r="F29" s="87"/>
      <c r="G29" s="89"/>
      <c r="H29" s="87"/>
      <c r="I29" s="90">
        <f>SUM(I14:I28)</f>
        <v>1555000</v>
      </c>
      <c r="J29" s="91">
        <f>SUM(J14:J28)</f>
        <v>130000</v>
      </c>
      <c r="K29" s="92">
        <f>SUM(K14:K28)</f>
        <v>1685000</v>
      </c>
      <c r="L29" s="87"/>
      <c r="M29" s="93"/>
      <c r="N29" s="90"/>
      <c r="O29" s="91">
        <f>SUM(O14:O28)</f>
        <v>350000</v>
      </c>
      <c r="P29" s="91">
        <f>SUM(P14:P28)</f>
        <v>175000</v>
      </c>
      <c r="Q29" s="91">
        <f>SUM(Q14:Q28)</f>
        <v>642500</v>
      </c>
      <c r="R29" s="92">
        <f>SUM(R14:R28)</f>
        <v>517500</v>
      </c>
      <c r="S29" s="94"/>
    </row>
    <row r="30" spans="1:19" x14ac:dyDescent="0.35">
      <c r="B30" s="1"/>
      <c r="C30" s="2"/>
      <c r="D30" s="2"/>
      <c r="E30" s="2"/>
      <c r="F30" s="2"/>
      <c r="G30" s="2"/>
      <c r="H30" s="2"/>
      <c r="J30" s="4"/>
      <c r="K30" s="4"/>
      <c r="L30" s="2"/>
      <c r="N30" s="133" t="str">
        <f>IF(K29-R31&lt;&gt;0,"ERROR: Cumulative $ does not equal Total $","")</f>
        <v/>
      </c>
    </row>
    <row r="31" spans="1:19" s="7" customFormat="1" x14ac:dyDescent="0.35">
      <c r="A31" s="10"/>
      <c r="G31" s="2"/>
      <c r="I31" s="160" t="s">
        <v>80</v>
      </c>
      <c r="J31" s="109"/>
      <c r="K31" s="76" t="s">
        <v>81</v>
      </c>
      <c r="L31" s="75">
        <v>1100000</v>
      </c>
      <c r="N31" s="105" t="s">
        <v>82</v>
      </c>
      <c r="O31" s="158">
        <f>O29</f>
        <v>350000</v>
      </c>
      <c r="P31" s="158">
        <f>O31+P29</f>
        <v>525000</v>
      </c>
      <c r="Q31" s="158">
        <f>P31+Q29</f>
        <v>1167500</v>
      </c>
      <c r="R31" s="159">
        <f>Q31+R29</f>
        <v>1685000</v>
      </c>
    </row>
    <row r="32" spans="1:19" s="9" customFormat="1" x14ac:dyDescent="0.35">
      <c r="A32" s="10"/>
      <c r="B32" s="5"/>
      <c r="C32" s="6"/>
      <c r="D32" s="6"/>
      <c r="E32" s="6"/>
      <c r="F32" s="6"/>
      <c r="G32" s="6"/>
      <c r="H32" s="6"/>
      <c r="I32" s="6"/>
      <c r="N32" s="108" t="s">
        <v>83</v>
      </c>
      <c r="O32" s="106">
        <f>+O31/$L31</f>
        <v>0.31818181818181818</v>
      </c>
      <c r="P32" s="106">
        <f>+P31/$L31</f>
        <v>0.47727272727272729</v>
      </c>
      <c r="Q32" s="106">
        <f>+Q31/$L31</f>
        <v>1.0613636363636363</v>
      </c>
      <c r="R32" s="107">
        <f>+R31/$L31</f>
        <v>1.5318181818181817</v>
      </c>
    </row>
    <row r="33" spans="1:19" s="7" customFormat="1" x14ac:dyDescent="0.35">
      <c r="A33" s="10"/>
      <c r="R33" s="10"/>
    </row>
    <row r="34" spans="1:19" ht="15.5" x14ac:dyDescent="0.35">
      <c r="B34" s="95" t="s">
        <v>84</v>
      </c>
      <c r="C34" s="96"/>
      <c r="D34" s="96"/>
      <c r="E34" s="96"/>
      <c r="F34" s="96"/>
      <c r="G34" s="96"/>
      <c r="H34" s="96"/>
      <c r="I34" s="96"/>
      <c r="J34" s="96"/>
      <c r="K34" s="96"/>
      <c r="L34" s="96"/>
      <c r="M34" s="96"/>
      <c r="N34" s="96"/>
      <c r="O34" s="96"/>
      <c r="P34" s="96"/>
      <c r="Q34" s="96"/>
      <c r="R34" s="96"/>
      <c r="S34" s="97"/>
    </row>
    <row r="35" spans="1:19" s="7" customFormat="1" x14ac:dyDescent="0.35">
      <c r="A35" s="10"/>
      <c r="B35" s="139" t="s">
        <v>30</v>
      </c>
      <c r="C35" s="68" t="s">
        <v>31</v>
      </c>
      <c r="D35" s="70" t="s">
        <v>32</v>
      </c>
      <c r="E35" s="68" t="s">
        <v>33</v>
      </c>
      <c r="F35" s="70" t="s">
        <v>34</v>
      </c>
      <c r="G35" s="68" t="s">
        <v>35</v>
      </c>
      <c r="H35" s="70" t="s">
        <v>36</v>
      </c>
      <c r="I35" s="69" t="s">
        <v>37</v>
      </c>
      <c r="J35" s="69" t="s">
        <v>38</v>
      </c>
      <c r="K35" s="70" t="s">
        <v>39</v>
      </c>
      <c r="L35" s="69" t="s">
        <v>40</v>
      </c>
      <c r="M35" s="69" t="s">
        <v>41</v>
      </c>
      <c r="N35" s="70" t="s">
        <v>42</v>
      </c>
      <c r="O35" s="69" t="s">
        <v>85</v>
      </c>
      <c r="P35" s="70" t="s">
        <v>86</v>
      </c>
      <c r="Q35" s="69" t="s">
        <v>47</v>
      </c>
      <c r="R35" s="69"/>
      <c r="S35" s="98"/>
    </row>
    <row r="36" spans="1:19" x14ac:dyDescent="0.35">
      <c r="B36" s="140" t="s">
        <v>87</v>
      </c>
      <c r="C36" s="142" t="s">
        <v>49</v>
      </c>
      <c r="D36" s="47" t="s">
        <v>50</v>
      </c>
      <c r="E36" s="142" t="s">
        <v>49</v>
      </c>
      <c r="F36" s="47" t="s">
        <v>49</v>
      </c>
      <c r="G36" s="142" t="s">
        <v>59</v>
      </c>
      <c r="H36" s="65" t="s">
        <v>49</v>
      </c>
      <c r="I36" s="143">
        <v>50000</v>
      </c>
      <c r="J36" s="13">
        <v>5000</v>
      </c>
      <c r="K36" s="66">
        <f t="shared" ref="K36:K39" si="4">(I36+J36)</f>
        <v>55000</v>
      </c>
      <c r="L36" s="146" t="s">
        <v>52</v>
      </c>
      <c r="M36" s="49" t="s">
        <v>64</v>
      </c>
      <c r="N36" s="49" t="s">
        <v>44</v>
      </c>
      <c r="O36" s="149" t="s">
        <v>88</v>
      </c>
      <c r="P36" s="49" t="s">
        <v>89</v>
      </c>
      <c r="Q36" s="149" t="s">
        <v>54</v>
      </c>
      <c r="R36" s="14"/>
      <c r="S36" s="99"/>
    </row>
    <row r="37" spans="1:19" x14ac:dyDescent="0.35">
      <c r="B37" s="140" t="s">
        <v>90</v>
      </c>
      <c r="C37" s="80" t="s">
        <v>49</v>
      </c>
      <c r="D37" s="47" t="s">
        <v>50</v>
      </c>
      <c r="E37" s="80" t="s">
        <v>49</v>
      </c>
      <c r="F37" s="47" t="s">
        <v>49</v>
      </c>
      <c r="G37" s="80" t="s">
        <v>59</v>
      </c>
      <c r="H37" s="65" t="s">
        <v>49</v>
      </c>
      <c r="I37" s="144">
        <v>75000</v>
      </c>
      <c r="J37" s="13">
        <v>5000</v>
      </c>
      <c r="K37" s="66">
        <f t="shared" si="4"/>
        <v>80000</v>
      </c>
      <c r="L37" s="147" t="s">
        <v>52</v>
      </c>
      <c r="M37" s="49" t="s">
        <v>67</v>
      </c>
      <c r="N37" s="49" t="s">
        <v>45</v>
      </c>
      <c r="O37" s="150" t="str">
        <f>+IF(B37="Lost Opportunity", "Loss", "Push")</f>
        <v>Push</v>
      </c>
      <c r="P37" s="49" t="s">
        <v>91</v>
      </c>
      <c r="Q37" s="150" t="s">
        <v>54</v>
      </c>
      <c r="R37" s="14"/>
      <c r="S37" s="99"/>
    </row>
    <row r="38" spans="1:19" x14ac:dyDescent="0.35">
      <c r="B38" s="140" t="s">
        <v>92</v>
      </c>
      <c r="C38" s="80" t="s">
        <v>49</v>
      </c>
      <c r="D38" s="47" t="s">
        <v>50</v>
      </c>
      <c r="E38" s="80" t="s">
        <v>49</v>
      </c>
      <c r="F38" s="47" t="s">
        <v>49</v>
      </c>
      <c r="G38" s="80" t="s">
        <v>59</v>
      </c>
      <c r="H38" s="65" t="s">
        <v>49</v>
      </c>
      <c r="I38" s="144">
        <v>40000</v>
      </c>
      <c r="J38" s="13">
        <v>5000</v>
      </c>
      <c r="K38" s="66">
        <f t="shared" si="4"/>
        <v>45000</v>
      </c>
      <c r="L38" s="147" t="s">
        <v>52</v>
      </c>
      <c r="M38" s="49" t="s">
        <v>67</v>
      </c>
      <c r="N38" s="49" t="s">
        <v>46</v>
      </c>
      <c r="O38" s="150" t="s">
        <v>88</v>
      </c>
      <c r="P38" s="49" t="s">
        <v>93</v>
      </c>
      <c r="Q38" s="150" t="s">
        <v>54</v>
      </c>
      <c r="R38" s="14"/>
      <c r="S38" s="99"/>
    </row>
    <row r="39" spans="1:19" x14ac:dyDescent="0.35">
      <c r="B39" s="140" t="s">
        <v>94</v>
      </c>
      <c r="C39" s="80" t="s">
        <v>49</v>
      </c>
      <c r="D39" s="47" t="s">
        <v>95</v>
      </c>
      <c r="E39" s="80" t="s">
        <v>49</v>
      </c>
      <c r="F39" s="47" t="s">
        <v>49</v>
      </c>
      <c r="G39" s="80" t="s">
        <v>72</v>
      </c>
      <c r="H39" s="65" t="s">
        <v>49</v>
      </c>
      <c r="I39" s="144">
        <v>200000</v>
      </c>
      <c r="J39" s="13">
        <v>10000</v>
      </c>
      <c r="K39" s="66">
        <f t="shared" si="4"/>
        <v>210000</v>
      </c>
      <c r="L39" s="147" t="s">
        <v>61</v>
      </c>
      <c r="M39" s="49" t="s">
        <v>67</v>
      </c>
      <c r="N39" s="49" t="s">
        <v>46</v>
      </c>
      <c r="O39" s="150" t="str">
        <f>+IF(B39="Lost Opportunity", "Loss", "Push")</f>
        <v>Push</v>
      </c>
      <c r="P39" s="49" t="s">
        <v>96</v>
      </c>
      <c r="Q39" s="150" t="s">
        <v>54</v>
      </c>
      <c r="R39" s="14"/>
      <c r="S39" s="99"/>
    </row>
    <row r="40" spans="1:19" x14ac:dyDescent="0.35">
      <c r="B40" s="141" t="s">
        <v>97</v>
      </c>
      <c r="C40" s="138" t="s">
        <v>49</v>
      </c>
      <c r="D40" s="54" t="s">
        <v>57</v>
      </c>
      <c r="E40" s="138" t="s">
        <v>49</v>
      </c>
      <c r="F40" s="54" t="s">
        <v>49</v>
      </c>
      <c r="G40" s="138" t="s">
        <v>59</v>
      </c>
      <c r="H40" s="116" t="s">
        <v>49</v>
      </c>
      <c r="I40" s="145">
        <v>50000</v>
      </c>
      <c r="J40" s="120">
        <v>10000</v>
      </c>
      <c r="K40" s="156">
        <f t="shared" ref="K40" si="5">(I40+J40)</f>
        <v>60000</v>
      </c>
      <c r="L40" s="148" t="s">
        <v>61</v>
      </c>
      <c r="M40" s="52" t="s">
        <v>67</v>
      </c>
      <c r="N40" s="52" t="s">
        <v>46</v>
      </c>
      <c r="O40" s="151" t="str">
        <f>+IF(B40="Lost Opportunity", "Loss", "Push")</f>
        <v>Push</v>
      </c>
      <c r="P40" s="52" t="s">
        <v>96</v>
      </c>
      <c r="Q40" s="152" t="s">
        <v>54</v>
      </c>
      <c r="R40" s="67"/>
      <c r="S40" s="100"/>
    </row>
    <row r="41" spans="1:19" x14ac:dyDescent="0.35">
      <c r="B41" s="112"/>
      <c r="C41" s="7"/>
      <c r="D41" s="7"/>
      <c r="E41" s="7"/>
      <c r="F41" s="7"/>
      <c r="G41" s="7"/>
      <c r="H41" s="154" t="s">
        <v>98</v>
      </c>
      <c r="I41" s="155">
        <f t="shared" ref="I41:K42" si="6">SUMIF($O$36:$O$40,$H41,I$36:I$40)</f>
        <v>325000</v>
      </c>
      <c r="J41" s="155">
        <f t="shared" si="6"/>
        <v>25000</v>
      </c>
      <c r="K41" s="155">
        <f t="shared" si="6"/>
        <v>350000</v>
      </c>
      <c r="L41" s="7"/>
      <c r="M41" s="114"/>
      <c r="N41" s="114"/>
      <c r="O41" s="114"/>
      <c r="P41" s="115"/>
      <c r="Q41" s="114"/>
    </row>
    <row r="42" spans="1:19" x14ac:dyDescent="0.35">
      <c r="H42" s="157" t="s">
        <v>88</v>
      </c>
      <c r="I42" s="153">
        <f t="shared" si="6"/>
        <v>90000</v>
      </c>
      <c r="J42" s="153">
        <f t="shared" si="6"/>
        <v>10000</v>
      </c>
      <c r="K42" s="153">
        <f t="shared" si="6"/>
        <v>100000</v>
      </c>
      <c r="Q42" s="8"/>
    </row>
    <row r="43" spans="1:19" x14ac:dyDescent="0.35">
      <c r="H43" s="154" t="s">
        <v>79</v>
      </c>
      <c r="I43" s="113">
        <f>SUM(I41:I42)</f>
        <v>415000</v>
      </c>
      <c r="J43" s="113">
        <f>SUM(J41:J42)</f>
        <v>35000</v>
      </c>
      <c r="K43" s="113">
        <f>SUM(K41:K42)</f>
        <v>450000</v>
      </c>
      <c r="Q43" s="8"/>
    </row>
    <row r="44" spans="1:19" x14ac:dyDescent="0.35">
      <c r="I44" s="132" t="str">
        <f>IF(I43-SUM(I36:I40)&lt;&gt;0,"ERROR","")</f>
        <v/>
      </c>
      <c r="J44" s="132" t="str">
        <f t="shared" ref="J44:K44" si="7">IF(J43-SUM(J36:J40)&lt;&gt;0,"ERROR","")</f>
        <v/>
      </c>
      <c r="K44" s="132" t="str">
        <f t="shared" si="7"/>
        <v/>
      </c>
      <c r="Q44" s="8"/>
    </row>
    <row r="53" spans="12:12" x14ac:dyDescent="0.35">
      <c r="L53" s="3"/>
    </row>
    <row r="54" spans="12:12" x14ac:dyDescent="0.35">
      <c r="L54" s="3"/>
    </row>
    <row r="55" spans="12:12" x14ac:dyDescent="0.35">
      <c r="L55" s="3"/>
    </row>
    <row r="56" spans="12:12" x14ac:dyDescent="0.35">
      <c r="L56" s="3"/>
    </row>
    <row r="57" spans="12:12" x14ac:dyDescent="0.35">
      <c r="L57" s="3"/>
    </row>
    <row r="58" spans="12:12" x14ac:dyDescent="0.35">
      <c r="L58" s="3"/>
    </row>
    <row r="59" spans="12:12" x14ac:dyDescent="0.35">
      <c r="L59" s="3"/>
    </row>
    <row r="60" spans="12:12" x14ac:dyDescent="0.35">
      <c r="L60" s="3"/>
    </row>
    <row r="61" spans="12:12" x14ac:dyDescent="0.35">
      <c r="L61" s="3"/>
    </row>
    <row r="62" spans="12:12" x14ac:dyDescent="0.35">
      <c r="L62" s="3"/>
    </row>
    <row r="63" spans="12:12" x14ac:dyDescent="0.35">
      <c r="L63" s="3"/>
    </row>
    <row r="64" spans="12:12" x14ac:dyDescent="0.35">
      <c r="L64" s="3"/>
    </row>
  </sheetData>
  <phoneticPr fontId="8" type="noConversion"/>
  <dataValidations count="2">
    <dataValidation type="list" allowBlank="1" showInputMessage="1" showErrorMessage="1" sqref="L14:L28 L36:L40" xr:uid="{B840D8ED-7ED6-4511-AD2A-DE2B23ED45BC}">
      <formula1>"January,February,March,April,May,June,July,August,September,October,November,December"</formula1>
    </dataValidation>
    <dataValidation type="list" allowBlank="1" showInputMessage="1" showErrorMessage="1" sqref="P36:P40" xr:uid="{0B69A278-1A4A-462E-9748-A7702F975BEA}">
      <formula1>"Competitor, Budget, Priority, Reorg, Other"</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0D906-1B07-47A8-99B9-716261104F0E}">
  <dimension ref="A1:S64"/>
  <sheetViews>
    <sheetView showGridLines="0" zoomScale="85" zoomScaleNormal="85" workbookViewId="0">
      <selection activeCell="A14" sqref="A14:XFD25"/>
    </sheetView>
  </sheetViews>
  <sheetFormatPr defaultColWidth="9.1796875" defaultRowHeight="14.5" x14ac:dyDescent="0.35"/>
  <cols>
    <col min="1" max="1" width="1.7265625" style="10" customWidth="1"/>
    <col min="2" max="2" width="30" style="8" customWidth="1"/>
    <col min="3" max="3" width="11.1796875" style="8" customWidth="1"/>
    <col min="4" max="4" width="15.7265625" style="8" customWidth="1"/>
    <col min="5" max="5" width="12.453125" style="8" customWidth="1"/>
    <col min="6" max="6" width="13" style="8" customWidth="1"/>
    <col min="7" max="7" width="11.81640625" style="8" customWidth="1"/>
    <col min="8" max="8" width="11" style="8" customWidth="1"/>
    <col min="9" max="11" width="14.7265625" style="8" customWidth="1"/>
    <col min="12" max="12" width="15.81640625" style="8" customWidth="1"/>
    <col min="13" max="13" width="17.1796875" style="8" customWidth="1"/>
    <col min="14" max="14" width="19.453125" style="8" customWidth="1"/>
    <col min="15" max="16" width="17.81640625" style="8" customWidth="1"/>
    <col min="17" max="17" width="17.81640625" style="7" customWidth="1"/>
    <col min="18" max="18" width="17.81640625" style="10" customWidth="1"/>
    <col min="19" max="19" width="34.1796875" style="8" customWidth="1"/>
    <col min="20" max="16384" width="9.1796875" style="8"/>
  </cols>
  <sheetData>
    <row r="1" spans="1:19" ht="18.75" customHeight="1" x14ac:dyDescent="0.45">
      <c r="A1" s="11"/>
      <c r="B1" s="36" t="s">
        <v>99</v>
      </c>
      <c r="C1" s="11"/>
      <c r="D1" s="11"/>
      <c r="E1" s="11"/>
      <c r="F1" s="11"/>
      <c r="G1" s="11"/>
      <c r="H1" s="11"/>
      <c r="I1" s="11"/>
      <c r="J1" s="11"/>
      <c r="K1" s="11"/>
      <c r="L1" s="11"/>
      <c r="M1" s="11"/>
      <c r="N1" s="11"/>
      <c r="O1" s="11"/>
      <c r="P1" s="11"/>
      <c r="Q1" s="11"/>
      <c r="R1" s="11"/>
      <c r="S1" s="11"/>
    </row>
    <row r="2" spans="1:19" ht="18.75" customHeight="1" x14ac:dyDescent="0.45">
      <c r="A2" s="9"/>
      <c r="B2" s="44"/>
      <c r="C2" s="9"/>
      <c r="D2" s="9"/>
      <c r="E2" s="9"/>
      <c r="F2" s="9"/>
      <c r="G2" s="9"/>
      <c r="H2" s="9"/>
      <c r="I2" s="9"/>
      <c r="J2" s="9"/>
      <c r="K2" s="9"/>
      <c r="L2" s="9"/>
      <c r="M2" s="9"/>
      <c r="N2" s="9"/>
      <c r="O2" s="9"/>
      <c r="P2" s="9"/>
      <c r="Q2" s="9"/>
    </row>
    <row r="3" spans="1:19" ht="18.75" customHeight="1" x14ac:dyDescent="0.35">
      <c r="A3" s="9"/>
      <c r="B3" s="117" t="s">
        <v>10</v>
      </c>
      <c r="C3" s="38"/>
      <c r="D3" s="38"/>
      <c r="E3" s="38"/>
      <c r="F3" s="38"/>
      <c r="G3" s="38"/>
      <c r="H3" s="38"/>
      <c r="I3" s="38"/>
      <c r="J3" s="38"/>
      <c r="K3" s="38"/>
      <c r="L3" s="38"/>
      <c r="M3" s="38"/>
      <c r="N3" s="38"/>
      <c r="O3" s="39"/>
      <c r="P3" s="9"/>
      <c r="Q3" s="9"/>
    </row>
    <row r="4" spans="1:19" s="9" customFormat="1" ht="18.75" customHeight="1" x14ac:dyDescent="0.35">
      <c r="B4" s="77" t="s">
        <v>23</v>
      </c>
      <c r="C4" s="73"/>
      <c r="D4" s="73"/>
      <c r="E4" s="73"/>
      <c r="F4" s="73"/>
      <c r="G4" s="73"/>
      <c r="H4" s="73"/>
      <c r="I4" s="73"/>
      <c r="J4" s="73"/>
      <c r="K4" s="73"/>
      <c r="L4" s="43"/>
      <c r="O4" s="40"/>
      <c r="R4" s="43"/>
    </row>
    <row r="5" spans="1:19" s="9" customFormat="1" ht="18.75" customHeight="1" x14ac:dyDescent="0.35">
      <c r="B5" s="46" t="s">
        <v>24</v>
      </c>
      <c r="C5" s="73"/>
      <c r="D5" s="73"/>
      <c r="E5" s="73"/>
      <c r="F5" s="73"/>
      <c r="G5" s="73"/>
      <c r="H5" s="73"/>
      <c r="I5" s="73"/>
      <c r="J5" s="73"/>
      <c r="K5" s="73"/>
      <c r="L5" s="43"/>
      <c r="O5" s="40"/>
      <c r="R5" s="43"/>
    </row>
    <row r="6" spans="1:19" s="9" customFormat="1" ht="18.75" customHeight="1" x14ac:dyDescent="0.35">
      <c r="B6" s="78" t="s">
        <v>25</v>
      </c>
      <c r="C6" s="73"/>
      <c r="D6" s="73"/>
      <c r="E6" s="73"/>
      <c r="F6" s="73"/>
      <c r="G6" s="73"/>
      <c r="H6" s="73"/>
      <c r="I6" s="73"/>
      <c r="J6" s="73"/>
      <c r="K6" s="73"/>
      <c r="L6" s="43"/>
      <c r="O6" s="40"/>
      <c r="R6" s="43"/>
    </row>
    <row r="7" spans="1:19" ht="18.75" customHeight="1" x14ac:dyDescent="0.35">
      <c r="A7" s="9"/>
      <c r="B7" s="46" t="s">
        <v>26</v>
      </c>
      <c r="C7" s="45"/>
      <c r="D7" s="45"/>
      <c r="E7" s="45"/>
      <c r="F7" s="45"/>
      <c r="G7" s="45"/>
      <c r="H7" s="45"/>
      <c r="I7" s="45"/>
      <c r="J7" s="45"/>
      <c r="K7" s="45"/>
      <c r="L7" s="7"/>
      <c r="O7" s="40"/>
      <c r="P7" s="9"/>
      <c r="Q7" s="9"/>
    </row>
    <row r="8" spans="1:19" ht="18.75" customHeight="1" x14ac:dyDescent="0.35">
      <c r="A8" s="9"/>
      <c r="B8" s="46" t="s">
        <v>27</v>
      </c>
      <c r="C8" s="45"/>
      <c r="D8" s="45"/>
      <c r="E8" s="45"/>
      <c r="F8" s="45"/>
      <c r="G8" s="45"/>
      <c r="H8" s="45"/>
      <c r="I8" s="45"/>
      <c r="J8" s="45"/>
      <c r="K8" s="45"/>
      <c r="L8" s="7"/>
      <c r="O8" s="40"/>
      <c r="P8" s="9"/>
      <c r="Q8" s="9"/>
    </row>
    <row r="9" spans="1:19" ht="20.25" customHeight="1" x14ac:dyDescent="0.35">
      <c r="A9" s="9"/>
      <c r="B9" s="134" t="s">
        <v>28</v>
      </c>
      <c r="C9" s="41"/>
      <c r="D9" s="41"/>
      <c r="E9" s="41"/>
      <c r="F9" s="41"/>
      <c r="G9" s="41"/>
      <c r="H9" s="41"/>
      <c r="I9" s="41"/>
      <c r="J9" s="41"/>
      <c r="K9" s="41"/>
      <c r="L9" s="135"/>
      <c r="M9" s="135"/>
      <c r="N9" s="135"/>
      <c r="O9" s="42"/>
      <c r="P9" s="9"/>
      <c r="Q9" s="9"/>
    </row>
    <row r="10" spans="1:19" x14ac:dyDescent="0.35">
      <c r="Q10" s="8"/>
    </row>
    <row r="11" spans="1:19" x14ac:dyDescent="0.35">
      <c r="B11" s="2"/>
      <c r="C11" s="57"/>
      <c r="Q11" s="8"/>
    </row>
    <row r="12" spans="1:19" s="7" customFormat="1" ht="15.5" x14ac:dyDescent="0.35">
      <c r="A12" s="10"/>
      <c r="B12" s="81" t="s">
        <v>29</v>
      </c>
      <c r="C12" s="82"/>
      <c r="D12" s="82"/>
      <c r="E12" s="82"/>
      <c r="F12" s="82"/>
      <c r="G12" s="82"/>
      <c r="H12" s="82"/>
      <c r="I12" s="82"/>
      <c r="J12" s="82"/>
      <c r="K12" s="82"/>
      <c r="L12" s="82"/>
      <c r="M12" s="82"/>
      <c r="N12" s="83"/>
      <c r="O12" s="83"/>
      <c r="P12" s="83"/>
      <c r="Q12" s="83"/>
      <c r="R12" s="83"/>
      <c r="S12" s="84"/>
    </row>
    <row r="13" spans="1:19" s="7" customFormat="1" ht="20.149999999999999" customHeight="1" x14ac:dyDescent="0.35">
      <c r="A13" s="10"/>
      <c r="B13" s="139" t="s">
        <v>30</v>
      </c>
      <c r="C13" s="71" t="s">
        <v>31</v>
      </c>
      <c r="D13" s="70" t="s">
        <v>32</v>
      </c>
      <c r="E13" s="71" t="s">
        <v>33</v>
      </c>
      <c r="F13" s="70" t="s">
        <v>34</v>
      </c>
      <c r="G13" s="71" t="s">
        <v>35</v>
      </c>
      <c r="H13" s="70" t="s">
        <v>36</v>
      </c>
      <c r="I13" s="71" t="s">
        <v>37</v>
      </c>
      <c r="J13" s="71" t="s">
        <v>38</v>
      </c>
      <c r="K13" s="70" t="s">
        <v>39</v>
      </c>
      <c r="L13" s="71" t="s">
        <v>40</v>
      </c>
      <c r="M13" s="71" t="s">
        <v>41</v>
      </c>
      <c r="N13" s="68" t="s">
        <v>42</v>
      </c>
      <c r="O13" s="69" t="s">
        <v>43</v>
      </c>
      <c r="P13" s="71" t="s">
        <v>44</v>
      </c>
      <c r="Q13" s="71" t="s">
        <v>45</v>
      </c>
      <c r="R13" s="72" t="s">
        <v>46</v>
      </c>
      <c r="S13" s="85" t="s">
        <v>47</v>
      </c>
    </row>
    <row r="14" spans="1:19" x14ac:dyDescent="0.35">
      <c r="B14" s="136" t="s">
        <v>48</v>
      </c>
      <c r="C14" s="79" t="s">
        <v>49</v>
      </c>
      <c r="D14" s="58" t="s">
        <v>50</v>
      </c>
      <c r="E14" s="79" t="s">
        <v>49</v>
      </c>
      <c r="F14" s="58" t="s">
        <v>49</v>
      </c>
      <c r="G14" s="79" t="s">
        <v>51</v>
      </c>
      <c r="H14" s="58" t="s">
        <v>49</v>
      </c>
      <c r="I14" s="101">
        <v>100000</v>
      </c>
      <c r="J14" s="102">
        <v>10000</v>
      </c>
      <c r="K14" s="60">
        <f>(I14+J14)</f>
        <v>110000</v>
      </c>
      <c r="L14" s="61" t="s">
        <v>100</v>
      </c>
      <c r="M14" s="62" t="s">
        <v>53</v>
      </c>
      <c r="N14" s="101" t="s">
        <v>43</v>
      </c>
      <c r="O14" s="59">
        <f t="shared" ref="O14:R28" si="0">IF($N14=O$13,$K14,"")</f>
        <v>110000</v>
      </c>
      <c r="P14" s="63" t="str">
        <f t="shared" si="0"/>
        <v/>
      </c>
      <c r="Q14" s="63" t="str">
        <f t="shared" si="0"/>
        <v/>
      </c>
      <c r="R14" s="64" t="str">
        <f t="shared" si="0"/>
        <v/>
      </c>
      <c r="S14" s="118" t="s">
        <v>54</v>
      </c>
    </row>
    <row r="15" spans="1:19" x14ac:dyDescent="0.35">
      <c r="B15" s="136" t="s">
        <v>55</v>
      </c>
      <c r="C15" s="79" t="s">
        <v>49</v>
      </c>
      <c r="D15" s="58" t="s">
        <v>50</v>
      </c>
      <c r="E15" s="79" t="s">
        <v>49</v>
      </c>
      <c r="F15" s="58" t="s">
        <v>49</v>
      </c>
      <c r="G15" s="79" t="s">
        <v>51</v>
      </c>
      <c r="H15" s="58" t="s">
        <v>49</v>
      </c>
      <c r="I15" s="101">
        <v>100000</v>
      </c>
      <c r="J15" s="102">
        <v>10000</v>
      </c>
      <c r="K15" s="60">
        <f t="shared" ref="K15:K28" si="1">(I15+J15)</f>
        <v>110000</v>
      </c>
      <c r="L15" s="61" t="s">
        <v>100</v>
      </c>
      <c r="M15" s="62" t="s">
        <v>53</v>
      </c>
      <c r="N15" s="101" t="s">
        <v>43</v>
      </c>
      <c r="O15" s="59">
        <f t="shared" si="0"/>
        <v>110000</v>
      </c>
      <c r="P15" s="63" t="str">
        <f t="shared" si="0"/>
        <v/>
      </c>
      <c r="Q15" s="63" t="str">
        <f t="shared" si="0"/>
        <v/>
      </c>
      <c r="R15" s="64" t="str">
        <f t="shared" si="0"/>
        <v/>
      </c>
      <c r="S15" s="118" t="s">
        <v>54</v>
      </c>
    </row>
    <row r="16" spans="1:19" x14ac:dyDescent="0.35">
      <c r="B16" s="136" t="s">
        <v>56</v>
      </c>
      <c r="C16" s="79" t="s">
        <v>49</v>
      </c>
      <c r="D16" s="58" t="s">
        <v>57</v>
      </c>
      <c r="E16" s="79" t="s">
        <v>49</v>
      </c>
      <c r="F16" s="58" t="s">
        <v>49</v>
      </c>
      <c r="G16" s="79" t="s">
        <v>51</v>
      </c>
      <c r="H16" s="58" t="s">
        <v>49</v>
      </c>
      <c r="I16" s="101">
        <v>120000</v>
      </c>
      <c r="J16" s="102">
        <v>10000</v>
      </c>
      <c r="K16" s="60">
        <f t="shared" si="1"/>
        <v>130000</v>
      </c>
      <c r="L16" s="61" t="s">
        <v>100</v>
      </c>
      <c r="M16" s="62" t="s">
        <v>53</v>
      </c>
      <c r="N16" s="101" t="s">
        <v>43</v>
      </c>
      <c r="O16" s="59">
        <f t="shared" si="0"/>
        <v>130000</v>
      </c>
      <c r="P16" s="63" t="str">
        <f t="shared" si="0"/>
        <v/>
      </c>
      <c r="Q16" s="63" t="str">
        <f t="shared" si="0"/>
        <v/>
      </c>
      <c r="R16" s="64" t="str">
        <f t="shared" si="0"/>
        <v/>
      </c>
      <c r="S16" s="118" t="s">
        <v>54</v>
      </c>
    </row>
    <row r="17" spans="1:19" x14ac:dyDescent="0.35">
      <c r="B17" s="136" t="s">
        <v>58</v>
      </c>
      <c r="C17" s="79" t="s">
        <v>49</v>
      </c>
      <c r="D17" s="58" t="s">
        <v>57</v>
      </c>
      <c r="E17" s="79" t="s">
        <v>49</v>
      </c>
      <c r="F17" s="58" t="s">
        <v>49</v>
      </c>
      <c r="G17" s="79" t="s">
        <v>59</v>
      </c>
      <c r="H17" s="58" t="s">
        <v>49</v>
      </c>
      <c r="I17" s="101">
        <v>50000</v>
      </c>
      <c r="J17" s="102">
        <v>5000</v>
      </c>
      <c r="K17" s="60">
        <f t="shared" si="1"/>
        <v>55000</v>
      </c>
      <c r="L17" s="61" t="s">
        <v>100</v>
      </c>
      <c r="M17" s="62" t="s">
        <v>53</v>
      </c>
      <c r="N17" s="101" t="s">
        <v>44</v>
      </c>
      <c r="O17" s="59" t="str">
        <f t="shared" si="0"/>
        <v/>
      </c>
      <c r="P17" s="63">
        <f t="shared" si="0"/>
        <v>55000</v>
      </c>
      <c r="Q17" s="63" t="str">
        <f t="shared" si="0"/>
        <v/>
      </c>
      <c r="R17" s="64" t="str">
        <f t="shared" si="0"/>
        <v/>
      </c>
      <c r="S17" s="118" t="s">
        <v>54</v>
      </c>
    </row>
    <row r="18" spans="1:19" x14ac:dyDescent="0.35">
      <c r="B18" s="136" t="s">
        <v>60</v>
      </c>
      <c r="C18" s="79" t="s">
        <v>49</v>
      </c>
      <c r="D18" s="58" t="s">
        <v>50</v>
      </c>
      <c r="E18" s="79" t="s">
        <v>49</v>
      </c>
      <c r="F18" s="58" t="s">
        <v>49</v>
      </c>
      <c r="G18" s="79" t="s">
        <v>59</v>
      </c>
      <c r="H18" s="58" t="s">
        <v>49</v>
      </c>
      <c r="I18" s="101">
        <v>50000</v>
      </c>
      <c r="J18" s="102">
        <v>5000</v>
      </c>
      <c r="K18" s="60">
        <f t="shared" si="1"/>
        <v>55000</v>
      </c>
      <c r="L18" s="61" t="s">
        <v>101</v>
      </c>
      <c r="M18" s="62" t="s">
        <v>53</v>
      </c>
      <c r="N18" s="101" t="s">
        <v>44</v>
      </c>
      <c r="O18" s="59" t="str">
        <f t="shared" si="0"/>
        <v/>
      </c>
      <c r="P18" s="63">
        <f t="shared" si="0"/>
        <v>55000</v>
      </c>
      <c r="Q18" s="63" t="str">
        <f t="shared" si="0"/>
        <v/>
      </c>
      <c r="R18" s="64" t="str">
        <f t="shared" si="0"/>
        <v/>
      </c>
      <c r="S18" s="118" t="s">
        <v>54</v>
      </c>
    </row>
    <row r="19" spans="1:19" s="9" customFormat="1" x14ac:dyDescent="0.35">
      <c r="A19" s="10"/>
      <c r="B19" s="136" t="s">
        <v>62</v>
      </c>
      <c r="C19" s="79" t="s">
        <v>49</v>
      </c>
      <c r="D19" s="58" t="s">
        <v>63</v>
      </c>
      <c r="E19" s="79" t="s">
        <v>49</v>
      </c>
      <c r="F19" s="58" t="s">
        <v>49</v>
      </c>
      <c r="G19" s="79" t="s">
        <v>59</v>
      </c>
      <c r="H19" s="58" t="s">
        <v>49</v>
      </c>
      <c r="I19" s="101">
        <v>60000</v>
      </c>
      <c r="J19" s="102">
        <v>5000</v>
      </c>
      <c r="K19" s="60">
        <f>(I19+J19)</f>
        <v>65000</v>
      </c>
      <c r="L19" s="61" t="s">
        <v>101</v>
      </c>
      <c r="M19" s="62" t="s">
        <v>64</v>
      </c>
      <c r="N19" s="110" t="s">
        <v>44</v>
      </c>
      <c r="O19" s="63" t="str">
        <f t="shared" si="0"/>
        <v/>
      </c>
      <c r="P19" s="63">
        <f t="shared" si="0"/>
        <v>65000</v>
      </c>
      <c r="Q19" s="63" t="str">
        <f t="shared" si="0"/>
        <v/>
      </c>
      <c r="R19" s="64" t="str">
        <f t="shared" si="0"/>
        <v/>
      </c>
      <c r="S19" s="118" t="s">
        <v>54</v>
      </c>
    </row>
    <row r="20" spans="1:19" x14ac:dyDescent="0.35">
      <c r="B20" s="136" t="s">
        <v>65</v>
      </c>
      <c r="C20" s="79" t="s">
        <v>49</v>
      </c>
      <c r="D20" s="58" t="s">
        <v>63</v>
      </c>
      <c r="E20" s="79" t="s">
        <v>49</v>
      </c>
      <c r="F20" s="58" t="s">
        <v>49</v>
      </c>
      <c r="G20" s="79" t="s">
        <v>66</v>
      </c>
      <c r="H20" s="58" t="s">
        <v>49</v>
      </c>
      <c r="I20" s="101">
        <v>30000</v>
      </c>
      <c r="J20" s="102">
        <v>2500</v>
      </c>
      <c r="K20" s="60">
        <f t="shared" si="1"/>
        <v>32500</v>
      </c>
      <c r="L20" s="61" t="s">
        <v>101</v>
      </c>
      <c r="M20" s="62" t="s">
        <v>67</v>
      </c>
      <c r="N20" s="110" t="s">
        <v>45</v>
      </c>
      <c r="O20" s="63" t="str">
        <f t="shared" si="0"/>
        <v/>
      </c>
      <c r="P20" s="63" t="str">
        <f t="shared" si="0"/>
        <v/>
      </c>
      <c r="Q20" s="63">
        <f t="shared" si="0"/>
        <v>32500</v>
      </c>
      <c r="R20" s="64" t="str">
        <f t="shared" si="0"/>
        <v/>
      </c>
      <c r="S20" s="118" t="s">
        <v>54</v>
      </c>
    </row>
    <row r="21" spans="1:19" x14ac:dyDescent="0.35">
      <c r="B21" s="136" t="s">
        <v>68</v>
      </c>
      <c r="C21" s="79" t="s">
        <v>49</v>
      </c>
      <c r="D21" s="58" t="s">
        <v>69</v>
      </c>
      <c r="E21" s="79" t="s">
        <v>49</v>
      </c>
      <c r="F21" s="58" t="s">
        <v>49</v>
      </c>
      <c r="G21" s="79" t="s">
        <v>51</v>
      </c>
      <c r="H21" s="58" t="s">
        <v>49</v>
      </c>
      <c r="I21" s="101">
        <v>120000</v>
      </c>
      <c r="J21" s="102">
        <v>10000</v>
      </c>
      <c r="K21" s="60">
        <f t="shared" si="1"/>
        <v>130000</v>
      </c>
      <c r="L21" s="61" t="s">
        <v>101</v>
      </c>
      <c r="M21" s="62" t="s">
        <v>64</v>
      </c>
      <c r="N21" s="110" t="s">
        <v>45</v>
      </c>
      <c r="O21" s="63" t="str">
        <f t="shared" si="0"/>
        <v/>
      </c>
      <c r="P21" s="63" t="str">
        <f t="shared" si="0"/>
        <v/>
      </c>
      <c r="Q21" s="63">
        <f t="shared" si="0"/>
        <v>130000</v>
      </c>
      <c r="R21" s="64" t="str">
        <f t="shared" si="0"/>
        <v/>
      </c>
      <c r="S21" s="118" t="s">
        <v>54</v>
      </c>
    </row>
    <row r="22" spans="1:19" x14ac:dyDescent="0.35">
      <c r="B22" s="136" t="s">
        <v>70</v>
      </c>
      <c r="C22" s="79" t="s">
        <v>49</v>
      </c>
      <c r="D22" s="58" t="s">
        <v>69</v>
      </c>
      <c r="E22" s="79" t="s">
        <v>49</v>
      </c>
      <c r="F22" s="58" t="s">
        <v>49</v>
      </c>
      <c r="G22" s="79" t="s">
        <v>59</v>
      </c>
      <c r="H22" s="58" t="s">
        <v>49</v>
      </c>
      <c r="I22" s="101">
        <v>50000</v>
      </c>
      <c r="J22" s="102">
        <v>5000</v>
      </c>
      <c r="K22" s="60">
        <f t="shared" si="1"/>
        <v>55000</v>
      </c>
      <c r="L22" s="61" t="s">
        <v>101</v>
      </c>
      <c r="M22" s="62" t="s">
        <v>67</v>
      </c>
      <c r="N22" s="110" t="s">
        <v>45</v>
      </c>
      <c r="O22" s="104" t="str">
        <f t="shared" si="0"/>
        <v/>
      </c>
      <c r="P22" s="63" t="str">
        <f t="shared" si="0"/>
        <v/>
      </c>
      <c r="Q22" s="63">
        <f t="shared" si="0"/>
        <v>55000</v>
      </c>
      <c r="R22" s="64" t="str">
        <f t="shared" si="0"/>
        <v/>
      </c>
      <c r="S22" s="118" t="s">
        <v>54</v>
      </c>
    </row>
    <row r="23" spans="1:19" s="9" customFormat="1" x14ac:dyDescent="0.35">
      <c r="A23" s="10"/>
      <c r="B23" s="136" t="s">
        <v>71</v>
      </c>
      <c r="C23" s="79" t="s">
        <v>49</v>
      </c>
      <c r="D23" s="58" t="s">
        <v>50</v>
      </c>
      <c r="E23" s="79" t="s">
        <v>49</v>
      </c>
      <c r="F23" s="58" t="s">
        <v>49</v>
      </c>
      <c r="G23" s="79" t="s">
        <v>72</v>
      </c>
      <c r="H23" s="58" t="s">
        <v>49</v>
      </c>
      <c r="I23" s="101">
        <v>300000</v>
      </c>
      <c r="J23" s="102">
        <v>25000</v>
      </c>
      <c r="K23" s="60">
        <f t="shared" si="1"/>
        <v>325000</v>
      </c>
      <c r="L23" s="61" t="s">
        <v>102</v>
      </c>
      <c r="M23" s="62" t="s">
        <v>64</v>
      </c>
      <c r="N23" s="110" t="s">
        <v>45</v>
      </c>
      <c r="O23" s="104" t="str">
        <f t="shared" si="0"/>
        <v/>
      </c>
      <c r="P23" s="63" t="str">
        <f t="shared" si="0"/>
        <v/>
      </c>
      <c r="Q23" s="63">
        <f t="shared" si="0"/>
        <v>325000</v>
      </c>
      <c r="R23" s="64" t="str">
        <f t="shared" si="0"/>
        <v/>
      </c>
      <c r="S23" s="118" t="s">
        <v>54</v>
      </c>
    </row>
    <row r="24" spans="1:19" s="9" customFormat="1" x14ac:dyDescent="0.35">
      <c r="A24" s="10"/>
      <c r="B24" s="137" t="s">
        <v>74</v>
      </c>
      <c r="C24" s="121" t="s">
        <v>49</v>
      </c>
      <c r="D24" s="53" t="s">
        <v>57</v>
      </c>
      <c r="E24" s="121" t="s">
        <v>49</v>
      </c>
      <c r="F24" s="53" t="s">
        <v>49</v>
      </c>
      <c r="G24" s="121" t="s">
        <v>59</v>
      </c>
      <c r="H24" s="53" t="s">
        <v>49</v>
      </c>
      <c r="I24" s="122">
        <v>40000</v>
      </c>
      <c r="J24" s="123">
        <v>5000</v>
      </c>
      <c r="K24" s="124">
        <f t="shared" si="1"/>
        <v>45000</v>
      </c>
      <c r="L24" s="125" t="s">
        <v>102</v>
      </c>
      <c r="M24" s="126" t="s">
        <v>67</v>
      </c>
      <c r="N24" s="127" t="s">
        <v>45</v>
      </c>
      <c r="O24" s="128" t="str">
        <f t="shared" si="0"/>
        <v/>
      </c>
      <c r="P24" s="129" t="str">
        <f t="shared" si="0"/>
        <v/>
      </c>
      <c r="Q24" s="129">
        <f t="shared" si="0"/>
        <v>45000</v>
      </c>
      <c r="R24" s="130" t="str">
        <f t="shared" si="0"/>
        <v/>
      </c>
      <c r="S24" s="131" t="s">
        <v>54</v>
      </c>
    </row>
    <row r="25" spans="1:19" s="9" customFormat="1" x14ac:dyDescent="0.35">
      <c r="A25" s="10"/>
      <c r="B25" s="137" t="s">
        <v>75</v>
      </c>
      <c r="C25" s="121" t="s">
        <v>49</v>
      </c>
      <c r="D25" s="53" t="s">
        <v>57</v>
      </c>
      <c r="E25" s="121" t="s">
        <v>49</v>
      </c>
      <c r="F25" s="53" t="s">
        <v>49</v>
      </c>
      <c r="G25" s="121" t="s">
        <v>59</v>
      </c>
      <c r="H25" s="53" t="s">
        <v>49</v>
      </c>
      <c r="I25" s="122">
        <v>50000</v>
      </c>
      <c r="J25" s="123">
        <v>5000</v>
      </c>
      <c r="K25" s="124">
        <f t="shared" si="1"/>
        <v>55000</v>
      </c>
      <c r="L25" s="125" t="s">
        <v>102</v>
      </c>
      <c r="M25" s="126" t="s">
        <v>67</v>
      </c>
      <c r="N25" s="127" t="s">
        <v>45</v>
      </c>
      <c r="O25" s="128" t="str">
        <f t="shared" si="0"/>
        <v/>
      </c>
      <c r="P25" s="129" t="str">
        <f t="shared" si="0"/>
        <v/>
      </c>
      <c r="Q25" s="129">
        <f t="shared" si="0"/>
        <v>55000</v>
      </c>
      <c r="R25" s="130" t="str">
        <f t="shared" si="0"/>
        <v/>
      </c>
      <c r="S25" s="131" t="s">
        <v>54</v>
      </c>
    </row>
    <row r="26" spans="1:19" s="9" customFormat="1" x14ac:dyDescent="0.35">
      <c r="A26" s="10"/>
      <c r="B26" s="137" t="s">
        <v>76</v>
      </c>
      <c r="C26" s="121" t="s">
        <v>49</v>
      </c>
      <c r="D26" s="53" t="s">
        <v>69</v>
      </c>
      <c r="E26" s="121" t="s">
        <v>49</v>
      </c>
      <c r="F26" s="53" t="s">
        <v>49</v>
      </c>
      <c r="G26" s="121" t="s">
        <v>59</v>
      </c>
      <c r="H26" s="53" t="s">
        <v>49</v>
      </c>
      <c r="I26" s="122">
        <v>60000</v>
      </c>
      <c r="J26" s="123">
        <v>5000</v>
      </c>
      <c r="K26" s="124">
        <f t="shared" si="1"/>
        <v>65000</v>
      </c>
      <c r="L26" s="125" t="s">
        <v>102</v>
      </c>
      <c r="M26" s="126" t="s">
        <v>67</v>
      </c>
      <c r="N26" s="127" t="s">
        <v>46</v>
      </c>
      <c r="O26" s="128" t="str">
        <f t="shared" si="0"/>
        <v/>
      </c>
      <c r="P26" s="129" t="str">
        <f t="shared" si="0"/>
        <v/>
      </c>
      <c r="Q26" s="129" t="str">
        <f t="shared" si="0"/>
        <v/>
      </c>
      <c r="R26" s="130">
        <f t="shared" si="0"/>
        <v>65000</v>
      </c>
      <c r="S26" s="131" t="s">
        <v>54</v>
      </c>
    </row>
    <row r="27" spans="1:19" s="9" customFormat="1" x14ac:dyDescent="0.35">
      <c r="A27" s="10"/>
      <c r="B27" s="74" t="s">
        <v>77</v>
      </c>
      <c r="C27" s="80" t="s">
        <v>49</v>
      </c>
      <c r="D27" s="53" t="s">
        <v>69</v>
      </c>
      <c r="E27" s="80" t="s">
        <v>49</v>
      </c>
      <c r="F27" s="47" t="s">
        <v>49</v>
      </c>
      <c r="G27" s="80" t="s">
        <v>66</v>
      </c>
      <c r="H27" s="47" t="s">
        <v>49</v>
      </c>
      <c r="I27" s="103">
        <v>25000</v>
      </c>
      <c r="J27" s="12">
        <v>2500</v>
      </c>
      <c r="K27" s="55">
        <f t="shared" si="1"/>
        <v>27500</v>
      </c>
      <c r="L27" s="125" t="s">
        <v>102</v>
      </c>
      <c r="M27" s="49" t="s">
        <v>67</v>
      </c>
      <c r="N27" s="111" t="s">
        <v>46</v>
      </c>
      <c r="O27" s="50" t="str">
        <f t="shared" si="0"/>
        <v/>
      </c>
      <c r="P27" s="51" t="str">
        <f t="shared" si="0"/>
        <v/>
      </c>
      <c r="Q27" s="51" t="str">
        <f t="shared" si="0"/>
        <v/>
      </c>
      <c r="R27" s="56">
        <f t="shared" si="0"/>
        <v>27500</v>
      </c>
      <c r="S27" s="119" t="s">
        <v>54</v>
      </c>
    </row>
    <row r="28" spans="1:19" s="9" customFormat="1" x14ac:dyDescent="0.35">
      <c r="A28" s="10"/>
      <c r="B28" s="74" t="s">
        <v>78</v>
      </c>
      <c r="C28" s="80" t="s">
        <v>49</v>
      </c>
      <c r="D28" s="53" t="s">
        <v>63</v>
      </c>
      <c r="E28" s="138" t="s">
        <v>49</v>
      </c>
      <c r="F28" s="47" t="s">
        <v>49</v>
      </c>
      <c r="G28" s="80" t="s">
        <v>72</v>
      </c>
      <c r="H28" s="47" t="s">
        <v>49</v>
      </c>
      <c r="I28" s="103">
        <v>400000</v>
      </c>
      <c r="J28" s="12">
        <v>25000</v>
      </c>
      <c r="K28" s="55">
        <f t="shared" si="1"/>
        <v>425000</v>
      </c>
      <c r="L28" s="125" t="s">
        <v>102</v>
      </c>
      <c r="M28" s="52" t="s">
        <v>67</v>
      </c>
      <c r="N28" s="111" t="s">
        <v>46</v>
      </c>
      <c r="O28" s="50" t="str">
        <f t="shared" si="0"/>
        <v/>
      </c>
      <c r="P28" s="51" t="str">
        <f t="shared" si="0"/>
        <v/>
      </c>
      <c r="Q28" s="51" t="str">
        <f t="shared" si="0"/>
        <v/>
      </c>
      <c r="R28" s="56">
        <f t="shared" si="0"/>
        <v>425000</v>
      </c>
      <c r="S28" s="119" t="s">
        <v>54</v>
      </c>
    </row>
    <row r="29" spans="1:19" x14ac:dyDescent="0.35">
      <c r="B29" s="86" t="s">
        <v>79</v>
      </c>
      <c r="C29" s="88"/>
      <c r="D29" s="87"/>
      <c r="E29" s="89"/>
      <c r="F29" s="87"/>
      <c r="G29" s="89"/>
      <c r="H29" s="87"/>
      <c r="I29" s="90">
        <f>SUM(I14:I28)</f>
        <v>1555000</v>
      </c>
      <c r="J29" s="91">
        <f>SUM(J14:J28)</f>
        <v>130000</v>
      </c>
      <c r="K29" s="92">
        <f>SUM(K14:K28)</f>
        <v>1685000</v>
      </c>
      <c r="L29" s="87"/>
      <c r="M29" s="93"/>
      <c r="N29" s="90"/>
      <c r="O29" s="91">
        <f>SUM(O14:O28)</f>
        <v>350000</v>
      </c>
      <c r="P29" s="91">
        <f>SUM(P14:P28)</f>
        <v>175000</v>
      </c>
      <c r="Q29" s="91">
        <f>SUM(Q14:Q28)</f>
        <v>642500</v>
      </c>
      <c r="R29" s="92">
        <f>SUM(R14:R28)</f>
        <v>517500</v>
      </c>
      <c r="S29" s="94"/>
    </row>
    <row r="30" spans="1:19" x14ac:dyDescent="0.35">
      <c r="B30" s="1"/>
      <c r="C30" s="2"/>
      <c r="D30" s="2"/>
      <c r="E30" s="2"/>
      <c r="F30" s="2"/>
      <c r="G30" s="2"/>
      <c r="H30" s="2"/>
      <c r="J30" s="4"/>
      <c r="K30" s="4"/>
      <c r="L30" s="2"/>
      <c r="N30" s="133" t="str">
        <f>IF(K29-R31&lt;&gt;0,"ERROR: Cumulative $ does not equal Total $","")</f>
        <v/>
      </c>
    </row>
    <row r="31" spans="1:19" s="7" customFormat="1" x14ac:dyDescent="0.35">
      <c r="A31" s="10"/>
      <c r="G31" s="2"/>
      <c r="I31" s="160" t="s">
        <v>80</v>
      </c>
      <c r="J31" s="109"/>
      <c r="K31" s="76" t="s">
        <v>81</v>
      </c>
      <c r="L31" s="75">
        <v>1100000</v>
      </c>
      <c r="N31" s="105" t="s">
        <v>82</v>
      </c>
      <c r="O31" s="158">
        <f>O29</f>
        <v>350000</v>
      </c>
      <c r="P31" s="158">
        <f>O31+P29</f>
        <v>525000</v>
      </c>
      <c r="Q31" s="158">
        <f>P31+Q29</f>
        <v>1167500</v>
      </c>
      <c r="R31" s="159">
        <f>Q31+R29</f>
        <v>1685000</v>
      </c>
    </row>
    <row r="32" spans="1:19" s="9" customFormat="1" x14ac:dyDescent="0.35">
      <c r="A32" s="10"/>
      <c r="B32" s="5"/>
      <c r="C32" s="6"/>
      <c r="D32" s="6"/>
      <c r="E32" s="6"/>
      <c r="F32" s="6"/>
      <c r="G32" s="6"/>
      <c r="H32" s="6"/>
      <c r="I32" s="6"/>
      <c r="N32" s="108" t="s">
        <v>83</v>
      </c>
      <c r="O32" s="106">
        <f>+O31/$L31</f>
        <v>0.31818181818181818</v>
      </c>
      <c r="P32" s="106">
        <f>+P31/$L31</f>
        <v>0.47727272727272729</v>
      </c>
      <c r="Q32" s="106">
        <f>+Q31/$L31</f>
        <v>1.0613636363636363</v>
      </c>
      <c r="R32" s="107">
        <f>+R31/$L31</f>
        <v>1.5318181818181817</v>
      </c>
    </row>
    <row r="33" spans="1:19" s="7" customFormat="1" x14ac:dyDescent="0.35">
      <c r="A33" s="10"/>
      <c r="R33" s="10"/>
    </row>
    <row r="34" spans="1:19" ht="15.5" x14ac:dyDescent="0.35">
      <c r="B34" s="95" t="s">
        <v>84</v>
      </c>
      <c r="C34" s="96"/>
      <c r="D34" s="96"/>
      <c r="E34" s="96"/>
      <c r="F34" s="96"/>
      <c r="G34" s="96"/>
      <c r="H34" s="96"/>
      <c r="I34" s="96"/>
      <c r="J34" s="96"/>
      <c r="K34" s="96"/>
      <c r="L34" s="96"/>
      <c r="M34" s="96"/>
      <c r="N34" s="96"/>
      <c r="O34" s="96"/>
      <c r="P34" s="96"/>
      <c r="Q34" s="96"/>
      <c r="R34" s="96"/>
      <c r="S34" s="97"/>
    </row>
    <row r="35" spans="1:19" s="7" customFormat="1" x14ac:dyDescent="0.35">
      <c r="A35" s="10"/>
      <c r="B35" s="139" t="s">
        <v>30</v>
      </c>
      <c r="C35" s="68" t="s">
        <v>31</v>
      </c>
      <c r="D35" s="70" t="s">
        <v>32</v>
      </c>
      <c r="E35" s="68" t="s">
        <v>33</v>
      </c>
      <c r="F35" s="70" t="s">
        <v>34</v>
      </c>
      <c r="G35" s="68" t="s">
        <v>35</v>
      </c>
      <c r="H35" s="70" t="s">
        <v>36</v>
      </c>
      <c r="I35" s="69" t="s">
        <v>37</v>
      </c>
      <c r="J35" s="69" t="s">
        <v>38</v>
      </c>
      <c r="K35" s="70" t="s">
        <v>39</v>
      </c>
      <c r="L35" s="69" t="s">
        <v>40</v>
      </c>
      <c r="M35" s="69" t="s">
        <v>41</v>
      </c>
      <c r="N35" s="70" t="s">
        <v>42</v>
      </c>
      <c r="O35" s="69" t="s">
        <v>85</v>
      </c>
      <c r="P35" s="70" t="s">
        <v>86</v>
      </c>
      <c r="Q35" s="69" t="s">
        <v>47</v>
      </c>
      <c r="R35" s="69"/>
      <c r="S35" s="98"/>
    </row>
    <row r="36" spans="1:19" x14ac:dyDescent="0.35">
      <c r="B36" s="140" t="s">
        <v>87</v>
      </c>
      <c r="C36" s="142" t="s">
        <v>49</v>
      </c>
      <c r="D36" s="47" t="s">
        <v>50</v>
      </c>
      <c r="E36" s="142" t="s">
        <v>49</v>
      </c>
      <c r="F36" s="47" t="s">
        <v>49</v>
      </c>
      <c r="G36" s="142" t="s">
        <v>59</v>
      </c>
      <c r="H36" s="65" t="s">
        <v>49</v>
      </c>
      <c r="I36" s="143">
        <v>50000</v>
      </c>
      <c r="J36" s="13">
        <v>5000</v>
      </c>
      <c r="K36" s="66">
        <f t="shared" ref="K36:K40" si="2">(I36+J36)</f>
        <v>55000</v>
      </c>
      <c r="L36" s="146" t="s">
        <v>100</v>
      </c>
      <c r="M36" s="49" t="s">
        <v>64</v>
      </c>
      <c r="N36" s="49" t="s">
        <v>44</v>
      </c>
      <c r="O36" s="149" t="s">
        <v>88</v>
      </c>
      <c r="P36" s="49" t="s">
        <v>89</v>
      </c>
      <c r="Q36" s="149" t="s">
        <v>54</v>
      </c>
      <c r="R36" s="14"/>
      <c r="S36" s="99"/>
    </row>
    <row r="37" spans="1:19" x14ac:dyDescent="0.35">
      <c r="B37" s="140" t="s">
        <v>90</v>
      </c>
      <c r="C37" s="80" t="s">
        <v>49</v>
      </c>
      <c r="D37" s="47" t="s">
        <v>50</v>
      </c>
      <c r="E37" s="80" t="s">
        <v>49</v>
      </c>
      <c r="F37" s="47" t="s">
        <v>49</v>
      </c>
      <c r="G37" s="80" t="s">
        <v>59</v>
      </c>
      <c r="H37" s="65" t="s">
        <v>49</v>
      </c>
      <c r="I37" s="144">
        <v>75000</v>
      </c>
      <c r="J37" s="13">
        <v>5000</v>
      </c>
      <c r="K37" s="66">
        <f t="shared" si="2"/>
        <v>80000</v>
      </c>
      <c r="L37" s="147" t="s">
        <v>100</v>
      </c>
      <c r="M37" s="49" t="s">
        <v>67</v>
      </c>
      <c r="N37" s="49" t="s">
        <v>45</v>
      </c>
      <c r="O37" s="150" t="str">
        <f>+IF(B37="Lost Opportunity", "Loss", "Push")</f>
        <v>Push</v>
      </c>
      <c r="P37" s="49" t="s">
        <v>91</v>
      </c>
      <c r="Q37" s="150" t="s">
        <v>54</v>
      </c>
      <c r="R37" s="14"/>
      <c r="S37" s="99"/>
    </row>
    <row r="38" spans="1:19" x14ac:dyDescent="0.35">
      <c r="B38" s="140" t="s">
        <v>92</v>
      </c>
      <c r="C38" s="80" t="s">
        <v>49</v>
      </c>
      <c r="D38" s="47" t="s">
        <v>50</v>
      </c>
      <c r="E38" s="80" t="s">
        <v>49</v>
      </c>
      <c r="F38" s="47" t="s">
        <v>49</v>
      </c>
      <c r="G38" s="80" t="s">
        <v>59</v>
      </c>
      <c r="H38" s="65" t="s">
        <v>49</v>
      </c>
      <c r="I38" s="144">
        <v>40000</v>
      </c>
      <c r="J38" s="13">
        <v>5000</v>
      </c>
      <c r="K38" s="66">
        <f t="shared" si="2"/>
        <v>45000</v>
      </c>
      <c r="L38" s="147" t="s">
        <v>100</v>
      </c>
      <c r="M38" s="49" t="s">
        <v>67</v>
      </c>
      <c r="N38" s="49" t="s">
        <v>46</v>
      </c>
      <c r="O38" s="150" t="s">
        <v>88</v>
      </c>
      <c r="P38" s="49" t="s">
        <v>93</v>
      </c>
      <c r="Q38" s="150" t="s">
        <v>54</v>
      </c>
      <c r="R38" s="14"/>
      <c r="S38" s="99"/>
    </row>
    <row r="39" spans="1:19" x14ac:dyDescent="0.35">
      <c r="B39" s="140" t="s">
        <v>94</v>
      </c>
      <c r="C39" s="80" t="s">
        <v>49</v>
      </c>
      <c r="D39" s="47" t="s">
        <v>95</v>
      </c>
      <c r="E39" s="80" t="s">
        <v>49</v>
      </c>
      <c r="F39" s="47" t="s">
        <v>49</v>
      </c>
      <c r="G39" s="80" t="s">
        <v>72</v>
      </c>
      <c r="H39" s="65" t="s">
        <v>49</v>
      </c>
      <c r="I39" s="144">
        <v>200000</v>
      </c>
      <c r="J39" s="13">
        <v>10000</v>
      </c>
      <c r="K39" s="66">
        <f t="shared" si="2"/>
        <v>210000</v>
      </c>
      <c r="L39" s="147" t="s">
        <v>101</v>
      </c>
      <c r="M39" s="49" t="s">
        <v>67</v>
      </c>
      <c r="N39" s="49" t="s">
        <v>46</v>
      </c>
      <c r="O39" s="150" t="str">
        <f>+IF(B39="Lost Opportunity", "Loss", "Push")</f>
        <v>Push</v>
      </c>
      <c r="P39" s="49" t="s">
        <v>96</v>
      </c>
      <c r="Q39" s="150" t="s">
        <v>54</v>
      </c>
      <c r="R39" s="14"/>
      <c r="S39" s="99"/>
    </row>
    <row r="40" spans="1:19" x14ac:dyDescent="0.35">
      <c r="B40" s="141" t="s">
        <v>97</v>
      </c>
      <c r="C40" s="138" t="s">
        <v>49</v>
      </c>
      <c r="D40" s="54" t="s">
        <v>57</v>
      </c>
      <c r="E40" s="138" t="s">
        <v>49</v>
      </c>
      <c r="F40" s="54" t="s">
        <v>49</v>
      </c>
      <c r="G40" s="138" t="s">
        <v>59</v>
      </c>
      <c r="H40" s="116" t="s">
        <v>49</v>
      </c>
      <c r="I40" s="145">
        <v>50000</v>
      </c>
      <c r="J40" s="120">
        <v>10000</v>
      </c>
      <c r="K40" s="156">
        <f t="shared" si="2"/>
        <v>60000</v>
      </c>
      <c r="L40" s="148" t="s">
        <v>101</v>
      </c>
      <c r="M40" s="52" t="s">
        <v>67</v>
      </c>
      <c r="N40" s="52" t="s">
        <v>46</v>
      </c>
      <c r="O40" s="151" t="str">
        <f>+IF(B40="Lost Opportunity", "Loss", "Push")</f>
        <v>Push</v>
      </c>
      <c r="P40" s="52" t="s">
        <v>96</v>
      </c>
      <c r="Q40" s="152" t="s">
        <v>54</v>
      </c>
      <c r="R40" s="67"/>
      <c r="S40" s="100"/>
    </row>
    <row r="41" spans="1:19" x14ac:dyDescent="0.35">
      <c r="B41" s="112"/>
      <c r="C41" s="7"/>
      <c r="D41" s="7"/>
      <c r="E41" s="7"/>
      <c r="F41" s="7"/>
      <c r="G41" s="7"/>
      <c r="H41" s="154" t="s">
        <v>98</v>
      </c>
      <c r="I41" s="155">
        <f t="shared" ref="I41:K42" si="3">SUMIF($O$36:$O$40,$H41,I$36:I$40)</f>
        <v>325000</v>
      </c>
      <c r="J41" s="155">
        <f t="shared" si="3"/>
        <v>25000</v>
      </c>
      <c r="K41" s="155">
        <f t="shared" si="3"/>
        <v>350000</v>
      </c>
      <c r="L41" s="7"/>
      <c r="M41" s="114"/>
      <c r="N41" s="114"/>
      <c r="O41" s="114"/>
      <c r="P41" s="115"/>
      <c r="Q41" s="114"/>
    </row>
    <row r="42" spans="1:19" x14ac:dyDescent="0.35">
      <c r="H42" s="157" t="s">
        <v>88</v>
      </c>
      <c r="I42" s="153">
        <f t="shared" si="3"/>
        <v>90000</v>
      </c>
      <c r="J42" s="153">
        <f t="shared" si="3"/>
        <v>10000</v>
      </c>
      <c r="K42" s="153">
        <f t="shared" si="3"/>
        <v>100000</v>
      </c>
      <c r="Q42" s="8"/>
    </row>
    <row r="43" spans="1:19" x14ac:dyDescent="0.35">
      <c r="H43" s="154" t="s">
        <v>79</v>
      </c>
      <c r="I43" s="113">
        <f>SUM(I41:I42)</f>
        <v>415000</v>
      </c>
      <c r="J43" s="113">
        <f>SUM(J41:J42)</f>
        <v>35000</v>
      </c>
      <c r="K43" s="113">
        <f>SUM(K41:K42)</f>
        <v>450000</v>
      </c>
      <c r="Q43" s="8"/>
    </row>
    <row r="44" spans="1:19" x14ac:dyDescent="0.35">
      <c r="I44" s="132" t="str">
        <f>IF(I43-SUM(I36:I40)&lt;&gt;0,"ERROR","")</f>
        <v/>
      </c>
      <c r="J44" s="132" t="str">
        <f t="shared" ref="J44:K44" si="4">IF(J43-SUM(J36:J40)&lt;&gt;0,"ERROR","")</f>
        <v/>
      </c>
      <c r="K44" s="132" t="str">
        <f t="shared" si="4"/>
        <v/>
      </c>
      <c r="Q44" s="8"/>
    </row>
    <row r="53" spans="12:12" x14ac:dyDescent="0.35">
      <c r="L53" s="3"/>
    </row>
    <row r="54" spans="12:12" x14ac:dyDescent="0.35">
      <c r="L54" s="3"/>
    </row>
    <row r="55" spans="12:12" x14ac:dyDescent="0.35">
      <c r="L55" s="3"/>
    </row>
    <row r="56" spans="12:12" x14ac:dyDescent="0.35">
      <c r="L56" s="3"/>
    </row>
    <row r="57" spans="12:12" x14ac:dyDescent="0.35">
      <c r="L57" s="3"/>
    </row>
    <row r="58" spans="12:12" x14ac:dyDescent="0.35">
      <c r="L58" s="3"/>
    </row>
    <row r="59" spans="12:12" x14ac:dyDescent="0.35">
      <c r="L59" s="3"/>
    </row>
    <row r="60" spans="12:12" x14ac:dyDescent="0.35">
      <c r="L60" s="3"/>
    </row>
    <row r="61" spans="12:12" x14ac:dyDescent="0.35">
      <c r="L61" s="3"/>
    </row>
    <row r="62" spans="12:12" x14ac:dyDescent="0.35">
      <c r="L62" s="3"/>
    </row>
    <row r="63" spans="12:12" x14ac:dyDescent="0.35">
      <c r="L63" s="3"/>
    </row>
    <row r="64" spans="12:12" x14ac:dyDescent="0.35">
      <c r="L64" s="3"/>
    </row>
  </sheetData>
  <dataValidations count="2">
    <dataValidation type="list" allowBlank="1" showInputMessage="1" showErrorMessage="1" sqref="P36:P40" xr:uid="{8C1D8760-2121-4CA2-8971-5CC94B160D21}">
      <formula1>"Competitor, Budget, Priority, Reorg, Other"</formula1>
    </dataValidation>
    <dataValidation type="list" allowBlank="1" showInputMessage="1" showErrorMessage="1" sqref="L36:L40 L14:L28" xr:uid="{E619854F-49A0-45E4-A2F0-1C8B8E0F596D}">
      <formula1>"January,February,March,April,May,June,July,August,September,October,November,December"</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Q1-2022 Sales Forecast</vt:lpstr>
      <vt:lpstr>Q2-2022 Sales Forecast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Tyler Swanson</dc:creator>
  <cp:keywords/>
  <dc:description/>
  <cp:lastModifiedBy>Eric Engineer</cp:lastModifiedBy>
  <cp:revision/>
  <dcterms:created xsi:type="dcterms:W3CDTF">2019-06-04T16:33:53Z</dcterms:created>
  <dcterms:modified xsi:type="dcterms:W3CDTF">2022-06-06T17:51:19Z</dcterms:modified>
  <cp:category/>
  <cp:contentStatus/>
</cp:coreProperties>
</file>